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KVB.erz.be.ch\DATA-AKVB\UserHomes\mcss\Z_Systems\RedirectedFolders\Desktop\NewWeb\Dokumente\"/>
    </mc:Choice>
  </mc:AlternateContent>
  <bookViews>
    <workbookView xWindow="12585" yWindow="-15" windowWidth="12630" windowHeight="12405"/>
  </bookViews>
  <sheets>
    <sheet name="Rémunération" sheetId="2" r:id="rId1"/>
    <sheet name="Données" sheetId="1" r:id="rId2"/>
  </sheets>
  <definedNames>
    <definedName name="Arbeitstage">Données!$B$37</definedName>
    <definedName name="Arbeitstage26">Données!$C$37</definedName>
    <definedName name="_xlnm.Print_Area" localSheetId="0">Rémunération!$A$1:$H$31</definedName>
    <definedName name="Freitage">Données!$B$38</definedName>
    <definedName name="Freitage26">Données!$C$38</definedName>
    <definedName name="Kategorie">Données!$A$6:$A$18</definedName>
    <definedName name="KostWeekend">Données!$B$35</definedName>
    <definedName name="SoldMonat">Données!$B$24</definedName>
    <definedName name="SoldTag">Données!$A$24</definedName>
    <definedName name="Unterkunft">Données!$A$28:$A$29</definedName>
    <definedName name="Zuschläge">Données!$A$43:$A$46</definedName>
  </definedNames>
  <calcPr calcId="162913"/>
</workbook>
</file>

<file path=xl/calcChain.xml><?xml version="1.0" encoding="utf-8"?>
<calcChain xmlns="http://schemas.openxmlformats.org/spreadsheetml/2006/main">
  <c r="D27" i="2" l="1"/>
  <c r="G27" i="2" s="1"/>
  <c r="F27" i="2"/>
  <c r="D21" i="2"/>
  <c r="F21" i="2"/>
  <c r="D20" i="2"/>
  <c r="F20" i="2" s="1"/>
  <c r="F22" i="2" s="1"/>
  <c r="D18" i="2"/>
  <c r="G18" i="2" s="1"/>
  <c r="F18" i="2"/>
  <c r="D19" i="2"/>
  <c r="F19" i="2"/>
  <c r="F12" i="2"/>
  <c r="D15" i="2"/>
  <c r="G15" i="2" s="1"/>
  <c r="D12" i="2"/>
  <c r="B24" i="1"/>
  <c r="G12" i="2"/>
  <c r="D7" i="2"/>
  <c r="G7" i="2" s="1"/>
  <c r="F7" i="2"/>
  <c r="C7" i="2"/>
  <c r="B11" i="1"/>
  <c r="F11" i="1"/>
  <c r="F6" i="1"/>
  <c r="B18" i="1"/>
  <c r="F18" i="1"/>
  <c r="B8" i="1"/>
  <c r="B7" i="2" s="1"/>
  <c r="F8" i="1"/>
  <c r="B10" i="1"/>
  <c r="B9" i="1"/>
  <c r="F9" i="1"/>
  <c r="F10" i="1"/>
  <c r="B12" i="1"/>
  <c r="F12" i="1"/>
  <c r="B13" i="1"/>
  <c r="F13" i="1"/>
  <c r="B14" i="1"/>
  <c r="F14" i="1" s="1"/>
  <c r="B15" i="1"/>
  <c r="F15" i="1"/>
  <c r="B16" i="1"/>
  <c r="F16" i="1"/>
  <c r="B17" i="1"/>
  <c r="F17" i="1"/>
  <c r="B7" i="1"/>
  <c r="F7" i="1" s="1"/>
  <c r="G21" i="2"/>
  <c r="G19" i="2"/>
  <c r="G20" i="2" l="1"/>
  <c r="G22" i="2" s="1"/>
  <c r="G29" i="2" s="1"/>
  <c r="F15" i="2"/>
  <c r="F29" i="2" s="1"/>
</calcChain>
</file>

<file path=xl/comments1.xml><?xml version="1.0" encoding="utf-8"?>
<comments xmlns="http://schemas.openxmlformats.org/spreadsheetml/2006/main">
  <authors>
    <author>A398807</author>
  </authors>
  <commentList>
    <comment ref="A7" authorId="0" shapeId="0">
      <text>
        <r>
          <rPr>
            <b/>
            <sz val="8"/>
            <color indexed="81"/>
            <rFont val="Tahoma"/>
            <family val="2"/>
          </rPr>
          <t xml:space="preserve">1. Contributions à la Confédération:
</t>
        </r>
        <r>
          <rPr>
            <sz val="8"/>
            <color indexed="81"/>
            <rFont val="Tahoma"/>
            <family val="2"/>
          </rPr>
          <t>Saisir ici le numéro de la catégorie selon le tableau à droite.</t>
        </r>
      </text>
    </comment>
    <comment ref="A15" authorId="0" shapeId="0">
      <text>
        <r>
          <rPr>
            <b/>
            <sz val="8"/>
            <color indexed="81"/>
            <rFont val="Tahoma"/>
            <family val="2"/>
          </rPr>
          <t>b) Logement :</t>
        </r>
        <r>
          <rPr>
            <sz val="8"/>
            <color indexed="81"/>
            <rFont val="Tahoma"/>
            <family val="2"/>
          </rPr>
          <t xml:space="preserve">
Sélectionner le type de logement</t>
        </r>
      </text>
    </comment>
    <comment ref="A17" authorId="0" shapeId="0">
      <text>
        <r>
          <rPr>
            <b/>
            <sz val="8"/>
            <color indexed="81"/>
            <rFont val="Tahoma"/>
            <family val="2"/>
          </rPr>
          <t>c) Repas :</t>
        </r>
        <r>
          <rPr>
            <sz val="8"/>
            <color indexed="81"/>
            <rFont val="Tahoma"/>
            <family val="2"/>
          </rPr>
          <t xml:space="preserve">
Sélectionner le ou les repas indemnisés par l'EA.</t>
        </r>
      </text>
    </comment>
    <comment ref="A27" authorId="0" shapeId="0">
      <text>
        <r>
          <rPr>
            <b/>
            <sz val="8"/>
            <color indexed="81"/>
            <rFont val="Tahoma"/>
            <family val="2"/>
          </rPr>
          <t>3. Suppléments:</t>
        </r>
        <r>
          <rPr>
            <sz val="8"/>
            <color indexed="81"/>
            <rFont val="Tahoma"/>
            <family val="2"/>
          </rPr>
          <t xml:space="preserve">
Sélectionner les suppléments qui doivent être perçus.</t>
        </r>
      </text>
    </comment>
  </commentList>
</comments>
</file>

<file path=xl/sharedStrings.xml><?xml version="1.0" encoding="utf-8"?>
<sst xmlns="http://schemas.openxmlformats.org/spreadsheetml/2006/main" count="54" uniqueCount="43">
  <si>
    <t>1. Contributions à la Confédération</t>
  </si>
  <si>
    <t>Catégorie</t>
  </si>
  <si>
    <t>Salaire de</t>
  </si>
  <si>
    <t>Salaire à</t>
  </si>
  <si>
    <t>Salaire brut de</t>
  </si>
  <si>
    <t>Salaire brut à</t>
  </si>
  <si>
    <t>Par jour</t>
  </si>
  <si>
    <t>26 premiers jours</t>
  </si>
  <si>
    <t>Par mois</t>
  </si>
  <si>
    <t>2. Indemnités au civiliste</t>
  </si>
  <si>
    <t>a) Solde</t>
  </si>
  <si>
    <t>b) Logement</t>
  </si>
  <si>
    <t>Total pour les repas</t>
  </si>
  <si>
    <t>d) Frais de transport</t>
  </si>
  <si>
    <t>3. Supplément</t>
  </si>
  <si>
    <t>Total des coûts</t>
  </si>
  <si>
    <t>Données</t>
  </si>
  <si>
    <t>1. Montant des contributions en fonction du salaire brut comparable</t>
  </si>
  <si>
    <t>Taux</t>
  </si>
  <si>
    <t>Montant</t>
  </si>
  <si>
    <t>Au sein de l'EA</t>
  </si>
  <si>
    <t>A domicile</t>
  </si>
  <si>
    <t>c) Coûts</t>
  </si>
  <si>
    <t>Petit déjeuner</t>
  </si>
  <si>
    <t>Repas de midi</t>
  </si>
  <si>
    <t>Repas du soir</t>
  </si>
  <si>
    <t>Week-end</t>
  </si>
  <si>
    <t>Mois à 30 j.</t>
  </si>
  <si>
    <t>26 jours</t>
  </si>
  <si>
    <t>Jours de travail</t>
  </si>
  <si>
    <t>Jours chômés</t>
  </si>
  <si>
    <t>3. Suppléments</t>
  </si>
  <si>
    <t>Catégories</t>
  </si>
  <si>
    <t>Pas de logement ni de repas</t>
  </si>
  <si>
    <t>Pas de logement</t>
  </si>
  <si>
    <t>Pas de repas</t>
  </si>
  <si>
    <t>Logement et repas fournis</t>
  </si>
  <si>
    <t>Organe d’exécution du service civil ZIVI, 2013</t>
  </si>
  <si>
    <t>Coûts prévus pour la commune</t>
  </si>
  <si>
    <t>Civilistes dans les écoles à journée continue</t>
  </si>
  <si>
    <t>1. Salaire mensuel brut 
 travail comparable</t>
  </si>
  <si>
    <t>variables (exemple)</t>
  </si>
  <si>
    <t>c) Repas que le civiliste ne prend pas à l'EJC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</si>
</sst>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0_ ;_ * \-#,##0.0_ ;_ * &quot;-&quot;??_ ;_ @_ "/>
    <numFmt numFmtId="165" formatCode="&quot;dès&quot;_ * #,##0.00_ ;"/>
  </numFmts>
  <fonts count="16">
    <font>
      <sz val="11"/>
      <name val="Arial"/>
      <family val="2"/>
    </font>
    <font>
      <sz val="11"/>
      <name val="Credit Suisse Type Roman"/>
    </font>
    <font>
      <b/>
      <sz val="11"/>
      <name val="Arial"/>
      <family val="2"/>
    </font>
    <font>
      <b/>
      <u/>
      <sz val="11"/>
      <name val="Arial"/>
      <family val="2"/>
    </font>
    <font>
      <b/>
      <u/>
      <sz val="14"/>
      <name val="Arial"/>
      <family val="2"/>
    </font>
    <font>
      <sz val="10"/>
      <name val="Calibri"/>
      <family val="2"/>
    </font>
    <font>
      <sz val="8"/>
      <name val="Arial"/>
      <family val="2"/>
    </font>
    <font>
      <b/>
      <i/>
      <sz val="11"/>
      <name val="Arial"/>
      <family val="2"/>
    </font>
    <font>
      <sz val="8"/>
      <color indexed="81"/>
      <name val="Tahoma"/>
      <family val="2"/>
    </font>
    <font>
      <b/>
      <sz val="8"/>
      <color indexed="81"/>
      <name val="Tahoma"/>
      <family val="2"/>
    </font>
    <font>
      <sz val="11"/>
      <name val="Arial"/>
      <family val="2"/>
    </font>
    <font>
      <i/>
      <sz val="11"/>
      <name val="Arial"/>
      <family val="2"/>
    </font>
    <font>
      <b/>
      <sz val="18"/>
      <name val="Arial"/>
      <family val="2"/>
    </font>
    <font>
      <b/>
      <sz val="22"/>
      <name val="Arial"/>
      <family val="2"/>
    </font>
    <font>
      <sz val="9"/>
      <name val="Arial"/>
      <family val="2"/>
    </font>
    <font>
      <sz val="8"/>
      <color rgb="FF000000"/>
      <name val="Tahoma"/>
      <family val="2"/>
    </font>
  </fonts>
  <fills count="5">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4" tint="0.7999816888943144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43" fontId="0" fillId="0" borderId="0" xfId="1" applyFont="1"/>
    <xf numFmtId="0" fontId="7" fillId="0" borderId="0" xfId="0" applyFont="1"/>
    <xf numFmtId="43" fontId="0" fillId="2" borderId="0" xfId="1" applyFont="1" applyFill="1"/>
    <xf numFmtId="0" fontId="2" fillId="0" borderId="0" xfId="0" applyFont="1" applyAlignment="1">
      <alignment horizontal="center"/>
    </xf>
    <xf numFmtId="164" fontId="0" fillId="2" borderId="0" xfId="1" applyNumberFormat="1" applyFont="1" applyFill="1"/>
    <xf numFmtId="0" fontId="2" fillId="3" borderId="1" xfId="0" applyFont="1" applyFill="1" applyBorder="1" applyAlignment="1">
      <alignment horizontal="right"/>
    </xf>
    <xf numFmtId="43" fontId="2" fillId="3" borderId="2" xfId="1" applyFont="1" applyFill="1" applyBorder="1" applyAlignment="1">
      <alignment horizontal="center"/>
    </xf>
    <xf numFmtId="43" fontId="2" fillId="3" borderId="3" xfId="1" applyFont="1" applyFill="1" applyBorder="1" applyAlignment="1">
      <alignment horizontal="center"/>
    </xf>
    <xf numFmtId="43" fontId="2" fillId="3" borderId="3" xfId="0" applyNumberFormat="1" applyFont="1" applyFill="1" applyBorder="1" applyAlignment="1">
      <alignment horizontal="center"/>
    </xf>
    <xf numFmtId="43" fontId="2" fillId="3" borderId="0" xfId="0" applyNumberFormat="1" applyFont="1" applyFill="1" applyAlignment="1">
      <alignment horizontal="center"/>
    </xf>
    <xf numFmtId="43" fontId="2" fillId="3" borderId="1" xfId="0" applyNumberFormat="1" applyFont="1" applyFill="1" applyBorder="1" applyAlignment="1">
      <alignment horizontal="center"/>
    </xf>
    <xf numFmtId="0" fontId="2" fillId="4" borderId="1" xfId="0" applyFont="1" applyFill="1" applyBorder="1" applyAlignment="1">
      <alignment horizontal="right"/>
    </xf>
    <xf numFmtId="43" fontId="7" fillId="4" borderId="2" xfId="0" applyNumberFormat="1" applyFont="1" applyFill="1" applyBorder="1" applyAlignment="1">
      <alignment horizontal="center"/>
    </xf>
    <xf numFmtId="43" fontId="7" fillId="4" borderId="3" xfId="0" applyNumberFormat="1" applyFont="1" applyFill="1" applyBorder="1" applyAlignment="1">
      <alignment horizontal="center"/>
    </xf>
    <xf numFmtId="43" fontId="2" fillId="4" borderId="1" xfId="0" applyNumberFormat="1" applyFont="1" applyFill="1" applyBorder="1" applyAlignment="1">
      <alignment horizontal="center"/>
    </xf>
    <xf numFmtId="165" fontId="0" fillId="0" borderId="0" xfId="1" applyNumberFormat="1" applyFont="1"/>
    <xf numFmtId="0" fontId="12" fillId="0" borderId="0" xfId="0" applyFont="1" applyFill="1"/>
    <xf numFmtId="0" fontId="2" fillId="0" borderId="0" xfId="0" applyFont="1" applyFill="1"/>
    <xf numFmtId="0" fontId="2" fillId="0" borderId="0" xfId="0" applyFont="1" applyFill="1" applyAlignment="1">
      <alignment horizontal="right"/>
    </xf>
    <xf numFmtId="43" fontId="0" fillId="0" borderId="0" xfId="1" applyFont="1" applyFill="1" applyAlignment="1">
      <alignment horizontal="center"/>
    </xf>
    <xf numFmtId="0" fontId="7" fillId="0" borderId="0" xfId="0" applyFont="1" applyFill="1"/>
    <xf numFmtId="43" fontId="0" fillId="0" borderId="0" xfId="1" applyFont="1" applyFill="1"/>
    <xf numFmtId="0" fontId="13" fillId="0" borderId="0" xfId="0" applyFont="1" applyFill="1"/>
    <xf numFmtId="0" fontId="0" fillId="0" borderId="0" xfId="0" applyFont="1" applyFill="1"/>
    <xf numFmtId="0" fontId="0" fillId="0" borderId="0" xfId="0" applyFont="1" applyFill="1" applyAlignment="1">
      <alignment horizontal="center"/>
    </xf>
    <xf numFmtId="0" fontId="0" fillId="0" borderId="0" xfId="0" applyFont="1"/>
    <xf numFmtId="0" fontId="0" fillId="4" borderId="0" xfId="0" applyFont="1" applyFill="1" applyAlignment="1">
      <alignment horizontal="center"/>
    </xf>
    <xf numFmtId="0" fontId="0" fillId="3" borderId="0" xfId="0" applyFont="1" applyFill="1" applyAlignment="1">
      <alignment horizontal="center"/>
    </xf>
    <xf numFmtId="0" fontId="14" fillId="0" borderId="0" xfId="0" applyFont="1" applyFill="1"/>
    <xf numFmtId="0" fontId="0" fillId="0" borderId="0" xfId="0" applyFont="1" applyAlignment="1">
      <alignment horizontal="center"/>
    </xf>
    <xf numFmtId="0" fontId="2" fillId="0" borderId="0" xfId="0" applyFont="1" applyBorder="1" applyAlignment="1">
      <alignment wrapText="1"/>
    </xf>
    <xf numFmtId="0" fontId="0" fillId="0" borderId="0" xfId="0" applyFont="1" applyBorder="1"/>
    <xf numFmtId="0" fontId="0" fillId="0" borderId="0" xfId="0" applyFont="1" applyFill="1" applyProtection="1">
      <protection locked="0"/>
    </xf>
    <xf numFmtId="0" fontId="0" fillId="0" borderId="0" xfId="0" applyFont="1" applyFill="1" applyAlignment="1" applyProtection="1">
      <alignment horizontal="center"/>
      <protection locked="0"/>
    </xf>
    <xf numFmtId="43" fontId="7" fillId="4" borderId="3" xfId="0" applyNumberFormat="1" applyFont="1" applyFill="1" applyBorder="1" applyAlignment="1" applyProtection="1">
      <alignment horizontal="center"/>
      <protection locked="0"/>
    </xf>
    <xf numFmtId="43" fontId="2" fillId="3" borderId="3" xfId="0" applyNumberFormat="1" applyFont="1" applyFill="1" applyBorder="1" applyAlignment="1" applyProtection="1">
      <alignment horizontal="center"/>
      <protection locked="0"/>
    </xf>
    <xf numFmtId="0" fontId="0" fillId="0" borderId="0" xfId="0" applyFont="1" applyFill="1" applyProtection="1"/>
    <xf numFmtId="43" fontId="0" fillId="0" borderId="0" xfId="1" applyFont="1" applyFill="1" applyProtection="1"/>
    <xf numFmtId="43" fontId="11" fillId="4" borderId="0" xfId="0" applyNumberFormat="1" applyFont="1" applyFill="1" applyAlignment="1" applyProtection="1">
      <alignment horizontal="center"/>
    </xf>
    <xf numFmtId="43" fontId="10" fillId="3" borderId="0" xfId="1" applyFont="1" applyFill="1" applyAlignment="1" applyProtection="1">
      <alignment horizontal="center"/>
    </xf>
    <xf numFmtId="0" fontId="0" fillId="0" borderId="0" xfId="0" applyFont="1" applyAlignment="1"/>
  </cellXfs>
  <cellStyles count="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I$18" lockText="1" noThreeD="1"/>
</file>

<file path=xl/ctrlProps/ctrlProp2.xml><?xml version="1.0" encoding="utf-8"?>
<formControlPr xmlns="http://schemas.microsoft.com/office/spreadsheetml/2009/9/main" objectType="CheckBox" fmlaLink="$I$19" lockText="1" noThreeD="1"/>
</file>

<file path=xl/ctrlProps/ctrlProp3.xml><?xml version="1.0" encoding="utf-8"?>
<formControlPr xmlns="http://schemas.microsoft.com/office/spreadsheetml/2009/9/main" objectType="CheckBox" checked="Checked" fmlaLink="$I$20" lockText="1" noThreeD="1"/>
</file>

<file path=xl/ctrlProps/ctrlProp4.xml><?xml version="1.0" encoding="utf-8"?>
<formControlPr xmlns="http://schemas.microsoft.com/office/spreadsheetml/2009/9/main" objectType="CheckBox" checked="Checked" fmlaLink="$J$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17</xdr:row>
          <xdr:rowOff>38100</xdr:rowOff>
        </xdr:from>
        <xdr:to>
          <xdr:col>1</xdr:col>
          <xdr:colOff>9525</xdr:colOff>
          <xdr:row>17</xdr:row>
          <xdr:rowOff>257175</xdr:rowOff>
        </xdr:to>
        <xdr:sp macro="" textlink="">
          <xdr:nvSpPr>
            <xdr:cNvPr id="2050" name="Check Box 2" descr="Déjeuner"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Petit déjeuner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38100</xdr:rowOff>
        </xdr:from>
        <xdr:to>
          <xdr:col>1</xdr:col>
          <xdr:colOff>9525</xdr:colOff>
          <xdr:row>18</xdr:row>
          <xdr:rowOff>257175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Repas de midi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47625</xdr:rowOff>
        </xdr:from>
        <xdr:to>
          <xdr:col>1</xdr:col>
          <xdr:colOff>9525</xdr:colOff>
          <xdr:row>20</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Repas du soir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xdr:row>
          <xdr:rowOff>85725</xdr:rowOff>
        </xdr:from>
        <xdr:to>
          <xdr:col>12</xdr:col>
          <xdr:colOff>409575</xdr:colOff>
          <xdr:row>13</xdr:row>
          <xdr:rowOff>9525</xdr:rowOff>
        </xdr:to>
        <xdr:pic>
          <xdr:nvPicPr>
            <xdr:cNvPr id="2166" name="Picture 8"/>
            <xdr:cNvPicPr>
              <a:picLocks noChangeAspect="1" noChangeArrowheads="1"/>
              <a:extLst>
                <a:ext uri="{84589F7E-364E-4C9E-8A38-B11213B215E9}">
                  <a14:cameraTool cellRange="Données!$F$5:$F$18" spid="_x0000_s2171"/>
                </a:ext>
              </a:extLst>
            </xdr:cNvPicPr>
          </xdr:nvPicPr>
          <xdr:blipFill>
            <a:blip xmlns:r="http://schemas.openxmlformats.org/officeDocument/2006/relationships" r:embed="rId1"/>
            <a:srcRect/>
            <a:stretch>
              <a:fillRect/>
            </a:stretch>
          </xdr:blipFill>
          <xdr:spPr bwMode="auto">
            <a:xfrm>
              <a:off x="6496050" y="733425"/>
              <a:ext cx="1647825" cy="2543175"/>
            </a:xfrm>
            <a:prstGeom prst="rect">
              <a:avLst/>
            </a:prstGeom>
            <a:solidFill>
              <a:srgbClr val="FF9900" mc:Ignorable="a14" a14:legacySpreadsheetColorIndex="52"/>
            </a:solidFill>
            <a:ln w="19050">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38100</xdr:rowOff>
        </xdr:from>
        <xdr:to>
          <xdr:col>1</xdr:col>
          <xdr:colOff>9525</xdr:colOff>
          <xdr:row>20</xdr:row>
          <xdr:rowOff>257175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Week-end</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809625</xdr:colOff>
      <xdr:row>21</xdr:row>
      <xdr:rowOff>9525</xdr:rowOff>
    </xdr:from>
    <xdr:to>
      <xdr:col>9</xdr:col>
      <xdr:colOff>485775</xdr:colOff>
      <xdr:row>26</xdr:row>
      <xdr:rowOff>104775</xdr:rowOff>
    </xdr:to>
    <xdr:sp macro="" textlink="">
      <xdr:nvSpPr>
        <xdr:cNvPr id="1026" name="Text Box 2"/>
        <xdr:cNvSpPr txBox="1">
          <a:spLocks noChangeArrowheads="1"/>
        </xdr:cNvSpPr>
      </xdr:nvSpPr>
      <xdr:spPr bwMode="auto">
        <a:xfrm>
          <a:off x="5067300" y="3886200"/>
          <a:ext cx="3381375" cy="1019175"/>
        </a:xfrm>
        <a:prstGeom prst="rect">
          <a:avLst/>
        </a:prstGeom>
        <a:solidFill>
          <a:srgbClr val="FF0000"/>
        </a:solidFill>
        <a:ln w="19050">
          <a:solidFill>
            <a:srgbClr val="FF6600"/>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Arial"/>
              <a:cs typeface="Arial"/>
            </a:rPr>
            <a:t>Les paramètres peuvent être modifiés sur cette feuille, principalement dans les cellules surlignées en jaune. Les autres cellules ne doivent pas être modifiées, sauf en cas de changement des méthodes de calcul.</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36"/>
  <sheetViews>
    <sheetView showGridLines="0" tabSelected="1" zoomScaleNormal="100" workbookViewId="0">
      <selection activeCell="A7" sqref="A7"/>
    </sheetView>
  </sheetViews>
  <sheetFormatPr baseColWidth="10" defaultColWidth="9" defaultRowHeight="14.25"/>
  <cols>
    <col min="1" max="1" width="11.625" style="30" customWidth="1"/>
    <col min="2" max="2" width="13.875" style="30" bestFit="1" customWidth="1"/>
    <col min="3" max="3" width="12.625" style="30" bestFit="1" customWidth="1"/>
    <col min="4" max="4" width="11.625" style="30" customWidth="1"/>
    <col min="5" max="5" width="1.75" style="28" customWidth="1"/>
    <col min="6" max="6" width="16.375" style="30" bestFit="1" customWidth="1"/>
    <col min="7" max="7" width="12.625" style="34" customWidth="1"/>
    <col min="8" max="8" width="3" style="28" customWidth="1"/>
    <col min="9" max="10" width="0" style="28" hidden="1" customWidth="1"/>
    <col min="11" max="19" width="9" style="28"/>
    <col min="20" max="16384" width="9" style="30"/>
  </cols>
  <sheetData>
    <row r="1" spans="1:7" ht="27.75">
      <c r="A1" s="27" t="s">
        <v>39</v>
      </c>
      <c r="B1" s="28"/>
      <c r="C1" s="28"/>
      <c r="D1" s="28"/>
      <c r="F1" s="28"/>
      <c r="G1" s="29"/>
    </row>
    <row r="2" spans="1:7" ht="23.25">
      <c r="A2" s="21" t="s">
        <v>38</v>
      </c>
      <c r="B2" s="28"/>
      <c r="C2" s="28"/>
      <c r="D2" s="28"/>
      <c r="F2" s="28"/>
      <c r="G2" s="29"/>
    </row>
    <row r="3" spans="1:7" ht="18.75" customHeight="1">
      <c r="A3" s="28"/>
      <c r="B3" s="28"/>
      <c r="C3" s="28"/>
      <c r="D3" s="28"/>
      <c r="F3" s="28"/>
      <c r="G3" s="29"/>
    </row>
    <row r="4" spans="1:7" ht="18.75" customHeight="1">
      <c r="A4" s="22" t="s">
        <v>0</v>
      </c>
      <c r="B4" s="28"/>
      <c r="C4" s="28"/>
      <c r="D4" s="28"/>
      <c r="F4" s="28"/>
      <c r="G4" s="29"/>
    </row>
    <row r="5" spans="1:7" ht="18.75" customHeight="1" thickBot="1">
      <c r="A5" s="28"/>
      <c r="B5" s="28"/>
      <c r="C5" s="28"/>
      <c r="D5" s="28"/>
      <c r="F5" s="28"/>
      <c r="G5" s="29"/>
    </row>
    <row r="6" spans="1:7" ht="18.75" customHeight="1" thickBot="1">
      <c r="A6" s="22" t="s">
        <v>1</v>
      </c>
      <c r="B6" s="23" t="s">
        <v>4</v>
      </c>
      <c r="C6" s="23" t="s">
        <v>5</v>
      </c>
      <c r="D6" s="23" t="s">
        <v>6</v>
      </c>
      <c r="E6" s="23"/>
      <c r="F6" s="16" t="s">
        <v>7</v>
      </c>
      <c r="G6" s="10" t="s">
        <v>8</v>
      </c>
    </row>
    <row r="7" spans="1:7" ht="18.75" customHeight="1">
      <c r="A7" s="38">
        <v>3</v>
      </c>
      <c r="B7" s="24">
        <f>VLOOKUP(A7,Données!$A$6:$E$18,2,FALSE)</f>
        <v>3150</v>
      </c>
      <c r="C7" s="24">
        <f>VLOOKUP(A7,Données!$A$6:$E$18,3,FALSE)</f>
        <v>3674</v>
      </c>
      <c r="D7" s="24">
        <f>VLOOKUP(A7,Données!$A$6:$E$18,5,FALSE)</f>
        <v>12.6</v>
      </c>
      <c r="E7" s="24"/>
      <c r="F7" s="17">
        <f>D7/2*26</f>
        <v>163.79999999999998</v>
      </c>
      <c r="G7" s="11">
        <f>D7*30</f>
        <v>378</v>
      </c>
    </row>
    <row r="8" spans="1:7" ht="18.75" customHeight="1">
      <c r="A8" s="28"/>
      <c r="B8" s="28"/>
      <c r="C8" s="28"/>
      <c r="D8" s="28"/>
      <c r="F8" s="31"/>
      <c r="G8" s="32"/>
    </row>
    <row r="9" spans="1:7" ht="18.75" customHeight="1">
      <c r="A9" s="28"/>
      <c r="B9" s="28"/>
      <c r="C9" s="28"/>
      <c r="D9" s="28"/>
      <c r="F9" s="31"/>
      <c r="G9" s="32"/>
    </row>
    <row r="10" spans="1:7" ht="18.75" customHeight="1">
      <c r="A10" s="22" t="s">
        <v>9</v>
      </c>
      <c r="B10" s="28"/>
      <c r="C10" s="28"/>
      <c r="D10" s="28"/>
      <c r="F10" s="31"/>
      <c r="G10" s="32"/>
    </row>
    <row r="11" spans="1:7" ht="18.75" customHeight="1">
      <c r="A11" s="28"/>
      <c r="B11" s="28"/>
      <c r="C11" s="28"/>
      <c r="D11" s="28"/>
      <c r="F11" s="31"/>
      <c r="G11" s="32"/>
    </row>
    <row r="12" spans="1:7" ht="18.75" customHeight="1">
      <c r="A12" s="25" t="s">
        <v>10</v>
      </c>
      <c r="B12" s="28"/>
      <c r="C12" s="28"/>
      <c r="D12" s="26">
        <f>SoldTag</f>
        <v>5</v>
      </c>
      <c r="E12" s="26"/>
      <c r="F12" s="18">
        <f>SoldTag*26</f>
        <v>130</v>
      </c>
      <c r="G12" s="12">
        <f>SoldMonat</f>
        <v>150</v>
      </c>
    </row>
    <row r="13" spans="1:7" ht="18.75" customHeight="1">
      <c r="A13" s="28"/>
      <c r="B13" s="28"/>
      <c r="C13" s="28"/>
      <c r="D13" s="28"/>
      <c r="F13" s="31"/>
      <c r="G13" s="32"/>
    </row>
    <row r="14" spans="1:7" ht="18.75" customHeight="1">
      <c r="A14" s="25" t="s">
        <v>11</v>
      </c>
      <c r="B14" s="28"/>
      <c r="C14" s="28"/>
      <c r="D14" s="28"/>
      <c r="F14" s="31"/>
      <c r="G14" s="32"/>
    </row>
    <row r="15" spans="1:7" ht="18.75" customHeight="1">
      <c r="A15" s="37" t="s">
        <v>21</v>
      </c>
      <c r="B15" s="28"/>
      <c r="C15" s="28"/>
      <c r="D15" s="26">
        <f>VLOOKUP(A15,Données!$A$28:$B$29,2,FALSE)</f>
        <v>5</v>
      </c>
      <c r="E15" s="26"/>
      <c r="F15" s="18">
        <f>D15*26</f>
        <v>130</v>
      </c>
      <c r="G15" s="12">
        <f>D15*30</f>
        <v>150</v>
      </c>
    </row>
    <row r="16" spans="1:7" ht="18.75" customHeight="1">
      <c r="A16" s="28"/>
      <c r="B16" s="28"/>
      <c r="C16" s="28"/>
      <c r="D16" s="28"/>
      <c r="F16" s="31"/>
      <c r="G16" s="32"/>
    </row>
    <row r="17" spans="1:11" ht="18.75" customHeight="1">
      <c r="A17" s="25" t="s">
        <v>42</v>
      </c>
      <c r="B17" s="28"/>
      <c r="C17" s="28"/>
      <c r="D17" s="28"/>
      <c r="F17" s="31"/>
      <c r="G17" s="32"/>
    </row>
    <row r="18" spans="1:11" ht="21" customHeight="1">
      <c r="A18" s="37"/>
      <c r="B18" s="41"/>
      <c r="C18" s="41"/>
      <c r="D18" s="42">
        <f>IF(I18,Données!B32,0)</f>
        <v>4</v>
      </c>
      <c r="E18" s="42"/>
      <c r="F18" s="43">
        <f>D18*Arbeitstage26</f>
        <v>80</v>
      </c>
      <c r="G18" s="44">
        <f>D18*Arbeitstage</f>
        <v>88</v>
      </c>
      <c r="H18" s="41"/>
      <c r="I18" s="37" t="b">
        <v>1</v>
      </c>
      <c r="J18" s="37" t="b">
        <v>1</v>
      </c>
      <c r="K18" s="42"/>
    </row>
    <row r="19" spans="1:11" ht="21" customHeight="1">
      <c r="A19" s="37"/>
      <c r="B19" s="41"/>
      <c r="C19" s="41"/>
      <c r="D19" s="42">
        <f>IF(I19,Données!B33,0)</f>
        <v>0</v>
      </c>
      <c r="E19" s="42"/>
      <c r="F19" s="43">
        <f>D19*Arbeitstage26</f>
        <v>0</v>
      </c>
      <c r="G19" s="44">
        <f>D19*Arbeitstage</f>
        <v>0</v>
      </c>
      <c r="H19" s="41"/>
      <c r="I19" s="37" t="b">
        <v>0</v>
      </c>
      <c r="J19" s="37"/>
      <c r="K19" s="41"/>
    </row>
    <row r="20" spans="1:11" ht="21" customHeight="1">
      <c r="A20" s="37"/>
      <c r="B20" s="41"/>
      <c r="C20" s="41"/>
      <c r="D20" s="42">
        <f>IF(I20,Données!B34,0)</f>
        <v>7</v>
      </c>
      <c r="E20" s="42"/>
      <c r="F20" s="43">
        <f>D20*Arbeitstage26</f>
        <v>140</v>
      </c>
      <c r="G20" s="44">
        <f>D20*Arbeitstage</f>
        <v>154</v>
      </c>
      <c r="H20" s="41"/>
      <c r="I20" s="37" t="b">
        <v>1</v>
      </c>
      <c r="J20" s="37"/>
      <c r="K20" s="41"/>
    </row>
    <row r="21" spans="1:11" ht="21" customHeight="1">
      <c r="A21" s="37"/>
      <c r="B21" s="41"/>
      <c r="C21" s="41"/>
      <c r="D21" s="42">
        <f>IF($J$18,KostWeekend,0)</f>
        <v>20</v>
      </c>
      <c r="E21" s="42"/>
      <c r="F21" s="43">
        <f>IF($J$18,D21*Freitage26,0)</f>
        <v>120</v>
      </c>
      <c r="G21" s="44">
        <f>IF(J18,D21*Freitage,0)</f>
        <v>160</v>
      </c>
      <c r="H21" s="41"/>
      <c r="I21" s="37"/>
      <c r="J21" s="37"/>
      <c r="K21" s="41"/>
    </row>
    <row r="22" spans="1:11" ht="18.75" customHeight="1">
      <c r="A22" s="22" t="s">
        <v>12</v>
      </c>
      <c r="B22" s="28"/>
      <c r="C22" s="28"/>
      <c r="D22" s="28"/>
      <c r="F22" s="18">
        <f>SUM(F18:F21)</f>
        <v>340</v>
      </c>
      <c r="G22" s="13">
        <f>SUM(G18:G21)</f>
        <v>402</v>
      </c>
    </row>
    <row r="23" spans="1:11" ht="18.75" customHeight="1">
      <c r="A23" s="22"/>
      <c r="B23" s="28"/>
      <c r="C23" s="28"/>
      <c r="D23" s="28"/>
      <c r="F23" s="31"/>
      <c r="G23" s="14"/>
    </row>
    <row r="24" spans="1:11" ht="18.75" customHeight="1">
      <c r="A24" s="25" t="s">
        <v>13</v>
      </c>
      <c r="B24" s="28"/>
      <c r="C24" s="28" t="s">
        <v>41</v>
      </c>
      <c r="D24" s="28"/>
      <c r="F24" s="39">
        <v>150</v>
      </c>
      <c r="G24" s="40">
        <v>150</v>
      </c>
    </row>
    <row r="25" spans="1:11" ht="18.75" customHeight="1">
      <c r="A25" s="28"/>
      <c r="B25" s="28"/>
      <c r="C25" s="28"/>
      <c r="D25" s="28"/>
      <c r="F25" s="31"/>
      <c r="G25" s="32"/>
    </row>
    <row r="26" spans="1:11" ht="18.75" customHeight="1">
      <c r="A26" s="22" t="s">
        <v>14</v>
      </c>
      <c r="B26" s="28"/>
      <c r="C26" s="28"/>
      <c r="D26" s="28"/>
      <c r="F26" s="31"/>
      <c r="G26" s="32"/>
    </row>
    <row r="27" spans="1:11" ht="18.75" customHeight="1">
      <c r="A27" s="37" t="s">
        <v>33</v>
      </c>
      <c r="B27" s="28"/>
      <c r="C27" s="28"/>
      <c r="D27" s="26">
        <f>VLOOKUP(A27,Données!$A$43:$C$46,3,FALSE)</f>
        <v>7.2</v>
      </c>
      <c r="E27" s="26"/>
      <c r="F27" s="18">
        <f>D27/2*26</f>
        <v>93.600000000000009</v>
      </c>
      <c r="G27" s="12">
        <f>D27*30</f>
        <v>216</v>
      </c>
    </row>
    <row r="28" spans="1:11" ht="18.75" customHeight="1" thickBot="1">
      <c r="A28" s="28"/>
      <c r="B28" s="28"/>
      <c r="C28" s="28"/>
      <c r="D28" s="28"/>
      <c r="F28" s="31"/>
      <c r="G28" s="32"/>
    </row>
    <row r="29" spans="1:11" ht="18.75" customHeight="1" thickBot="1">
      <c r="A29" s="22" t="s">
        <v>15</v>
      </c>
      <c r="B29" s="28"/>
      <c r="C29" s="28"/>
      <c r="D29" s="28"/>
      <c r="F29" s="19">
        <f>F7+F12+F15+F22+F24+F27</f>
        <v>1007.4</v>
      </c>
      <c r="G29" s="15">
        <f>G7+G12+G15+G22+G24+G27</f>
        <v>1446</v>
      </c>
    </row>
    <row r="30" spans="1:11" ht="18.75" customHeight="1">
      <c r="A30" s="28"/>
      <c r="B30" s="28"/>
      <c r="C30" s="28"/>
      <c r="D30" s="28"/>
      <c r="F30" s="28"/>
      <c r="G30" s="29"/>
    </row>
    <row r="31" spans="1:11">
      <c r="A31" s="33" t="s">
        <v>37</v>
      </c>
      <c r="B31" s="28"/>
      <c r="C31" s="28"/>
      <c r="D31" s="28"/>
      <c r="F31" s="28"/>
      <c r="G31" s="29"/>
    </row>
    <row r="32" spans="1:11" s="28" customFormat="1">
      <c r="G32" s="29"/>
    </row>
    <row r="33" spans="7:7" s="28" customFormat="1">
      <c r="G33" s="29"/>
    </row>
    <row r="34" spans="7:7" s="28" customFormat="1">
      <c r="G34" s="29"/>
    </row>
    <row r="35" spans="7:7" s="28" customFormat="1">
      <c r="G35" s="29"/>
    </row>
    <row r="36" spans="7:7" s="28" customFormat="1">
      <c r="G36" s="29"/>
    </row>
  </sheetData>
  <sheetProtection password="CCBC" sheet="1" selectLockedCells="1"/>
  <phoneticPr fontId="6" type="noConversion"/>
  <dataValidations count="3">
    <dataValidation type="list" allowBlank="1" showInputMessage="1" showErrorMessage="1" sqref="A27">
      <formula1>Zuschläge</formula1>
    </dataValidation>
    <dataValidation type="list" allowBlank="1" showInputMessage="1" showErrorMessage="1" sqref="A7">
      <formula1>Kategorie</formula1>
    </dataValidation>
    <dataValidation type="list" allowBlank="1" showInputMessage="1" showErrorMessage="1" sqref="A15">
      <formula1>Unterkunft</formula1>
    </dataValidation>
  </dataValidations>
  <pageMargins left="0.78740157480314965" right="0.59055118110236227" top="0.98425196850393704" bottom="0.98425196850393704"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Déjeuner">
                <anchor moveWithCells="1">
                  <from>
                    <xdr:col>0</xdr:col>
                    <xdr:colOff>57150</xdr:colOff>
                    <xdr:row>17</xdr:row>
                    <xdr:rowOff>38100</xdr:rowOff>
                  </from>
                  <to>
                    <xdr:col>1</xdr:col>
                    <xdr:colOff>9525</xdr:colOff>
                    <xdr:row>17</xdr:row>
                    <xdr:rowOff>257175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0</xdr:col>
                    <xdr:colOff>57150</xdr:colOff>
                    <xdr:row>18</xdr:row>
                    <xdr:rowOff>38100</xdr:rowOff>
                  </from>
                  <to>
                    <xdr:col>1</xdr:col>
                    <xdr:colOff>9525</xdr:colOff>
                    <xdr:row>18</xdr:row>
                    <xdr:rowOff>257175</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0</xdr:col>
                    <xdr:colOff>57150</xdr:colOff>
                    <xdr:row>19</xdr:row>
                    <xdr:rowOff>47625</xdr:rowOff>
                  </from>
                  <to>
                    <xdr:col>1</xdr:col>
                    <xdr:colOff>9525</xdr:colOff>
                    <xdr:row>20</xdr:row>
                    <xdr:rowOff>0</xdr:rowOff>
                  </to>
                </anchor>
              </controlPr>
            </control>
          </mc:Choice>
        </mc:AlternateContent>
        <mc:AlternateContent xmlns:mc="http://schemas.openxmlformats.org/markup-compatibility/2006">
          <mc:Choice Requires="x14">
            <control shapeId="2094" r:id="rId7" name="Check Box 46">
              <controlPr locked="0" defaultSize="0" autoFill="0" autoLine="0" autoPict="0">
                <anchor moveWithCells="1">
                  <from>
                    <xdr:col>0</xdr:col>
                    <xdr:colOff>57150</xdr:colOff>
                    <xdr:row>20</xdr:row>
                    <xdr:rowOff>38100</xdr:rowOff>
                  </from>
                  <to>
                    <xdr:col>1</xdr:col>
                    <xdr:colOff>9525</xdr:colOff>
                    <xdr:row>20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6"/>
  <sheetViews>
    <sheetView showGridLines="0" workbookViewId="0"/>
  </sheetViews>
  <sheetFormatPr baseColWidth="10" defaultColWidth="9" defaultRowHeight="14.25"/>
  <cols>
    <col min="1" max="1" width="14.375" style="30" customWidth="1"/>
    <col min="2" max="2" width="14.5" style="30" customWidth="1"/>
    <col min="3" max="5" width="9" style="30"/>
    <col min="6" max="6" width="21.625" style="30" bestFit="1" customWidth="1"/>
    <col min="7" max="16384" width="9" style="30"/>
  </cols>
  <sheetData>
    <row r="1" spans="1:6" ht="18">
      <c r="A1" s="3" t="s">
        <v>16</v>
      </c>
    </row>
    <row r="3" spans="1:6" ht="15">
      <c r="A3" s="2" t="s">
        <v>17</v>
      </c>
    </row>
    <row r="5" spans="1:6" ht="30">
      <c r="A5" s="8" t="s">
        <v>1</v>
      </c>
      <c r="B5" s="1" t="s">
        <v>2</v>
      </c>
      <c r="C5" s="1" t="s">
        <v>3</v>
      </c>
      <c r="D5" s="1" t="s">
        <v>18</v>
      </c>
      <c r="E5" s="1" t="s">
        <v>19</v>
      </c>
      <c r="F5" s="35" t="s">
        <v>40</v>
      </c>
    </row>
    <row r="6" spans="1:6">
      <c r="A6" s="34">
        <v>1</v>
      </c>
      <c r="B6" s="5">
        <v>0</v>
      </c>
      <c r="C6" s="7">
        <v>2624</v>
      </c>
      <c r="E6" s="7">
        <v>8.4</v>
      </c>
      <c r="F6" s="36" t="str">
        <f>A6&amp;"   "&amp;B6&amp;" - "&amp;TEXT(C6,"#'##0.00")</f>
        <v>1   0 - 2'624.00</v>
      </c>
    </row>
    <row r="7" spans="1:6">
      <c r="A7" s="34">
        <v>2</v>
      </c>
      <c r="B7" s="5">
        <f>C6+1</f>
        <v>2625</v>
      </c>
      <c r="C7" s="7">
        <v>3149</v>
      </c>
      <c r="D7" s="30">
        <v>12</v>
      </c>
      <c r="E7" s="7">
        <v>10.5</v>
      </c>
      <c r="F7" s="36" t="str">
        <f>A7&amp;"   "&amp;TEXT(B7,"0'###.00")&amp;" - "&amp;TEXT(C7,"#'##0.00")</f>
        <v>2   2'625.00 - 3'149.00</v>
      </c>
    </row>
    <row r="8" spans="1:6">
      <c r="A8" s="34">
        <v>3</v>
      </c>
      <c r="B8" s="5">
        <f t="shared" ref="B8:B18" si="0">C7+1</f>
        <v>3150</v>
      </c>
      <c r="C8" s="7">
        <v>3674</v>
      </c>
      <c r="D8" s="30">
        <v>12</v>
      </c>
      <c r="E8" s="7">
        <v>12.6</v>
      </c>
      <c r="F8" s="36" t="str">
        <f t="shared" ref="F8:F17" si="1">A8&amp;"   "&amp;TEXT(B8,"0'###.00")&amp;" - "&amp;TEXT(C8,"#'##0.00")</f>
        <v>3   3'150.00 - 3'674.00</v>
      </c>
    </row>
    <row r="9" spans="1:6">
      <c r="A9" s="34">
        <v>4</v>
      </c>
      <c r="B9" s="5">
        <f t="shared" si="0"/>
        <v>3675</v>
      </c>
      <c r="C9" s="7">
        <v>4199</v>
      </c>
      <c r="D9" s="30">
        <v>13</v>
      </c>
      <c r="E9" s="7">
        <v>15.9</v>
      </c>
      <c r="F9" s="36" t="str">
        <f t="shared" si="1"/>
        <v>4   3'675.00 - 4'199.00</v>
      </c>
    </row>
    <row r="10" spans="1:6">
      <c r="A10" s="34">
        <v>5</v>
      </c>
      <c r="B10" s="5">
        <f t="shared" si="0"/>
        <v>4200</v>
      </c>
      <c r="C10" s="7">
        <v>4724</v>
      </c>
      <c r="D10" s="30">
        <v>15</v>
      </c>
      <c r="E10" s="7">
        <v>21</v>
      </c>
      <c r="F10" s="36" t="str">
        <f t="shared" si="1"/>
        <v>5   4'200.00 - 4'724.00</v>
      </c>
    </row>
    <row r="11" spans="1:6">
      <c r="A11" s="34">
        <v>6</v>
      </c>
      <c r="B11" s="5">
        <f t="shared" si="0"/>
        <v>4725</v>
      </c>
      <c r="C11" s="7">
        <v>5249</v>
      </c>
      <c r="D11" s="30">
        <v>17</v>
      </c>
      <c r="E11" s="7">
        <v>26.75</v>
      </c>
      <c r="F11" s="36" t="str">
        <f t="shared" si="1"/>
        <v>6   4'725.00 - 5'249.00</v>
      </c>
    </row>
    <row r="12" spans="1:6">
      <c r="A12" s="34">
        <v>7</v>
      </c>
      <c r="B12" s="5">
        <f t="shared" si="0"/>
        <v>5250</v>
      </c>
      <c r="C12" s="7">
        <v>5774</v>
      </c>
      <c r="D12" s="30">
        <v>19</v>
      </c>
      <c r="E12" s="7">
        <v>33.25</v>
      </c>
      <c r="F12" s="36" t="str">
        <f t="shared" si="1"/>
        <v>7   5'250.00 - 5'774.00</v>
      </c>
    </row>
    <row r="13" spans="1:6">
      <c r="A13" s="34">
        <v>8</v>
      </c>
      <c r="B13" s="5">
        <f t="shared" si="0"/>
        <v>5775</v>
      </c>
      <c r="C13" s="7">
        <v>6299</v>
      </c>
      <c r="D13" s="30">
        <v>21</v>
      </c>
      <c r="E13" s="7">
        <v>40.4</v>
      </c>
      <c r="F13" s="36" t="str">
        <f t="shared" si="1"/>
        <v>8   5'775.00 - 6'299.00</v>
      </c>
    </row>
    <row r="14" spans="1:6">
      <c r="A14" s="34">
        <v>9</v>
      </c>
      <c r="B14" s="5">
        <f t="shared" si="0"/>
        <v>6300</v>
      </c>
      <c r="C14" s="7">
        <v>6824</v>
      </c>
      <c r="D14" s="30">
        <v>23</v>
      </c>
      <c r="E14" s="7">
        <v>48.3</v>
      </c>
      <c r="F14" s="36" t="str">
        <f t="shared" si="1"/>
        <v>9   6'300.00 - 6'824.00</v>
      </c>
    </row>
    <row r="15" spans="1:6">
      <c r="A15" s="34">
        <v>10</v>
      </c>
      <c r="B15" s="5">
        <f t="shared" si="0"/>
        <v>6825</v>
      </c>
      <c r="C15" s="7">
        <v>7349</v>
      </c>
      <c r="D15" s="30">
        <v>25</v>
      </c>
      <c r="E15" s="7">
        <v>56.85</v>
      </c>
      <c r="F15" s="36" t="str">
        <f t="shared" si="1"/>
        <v>10   6'825.00 - 7'349.00</v>
      </c>
    </row>
    <row r="16" spans="1:6">
      <c r="A16" s="34">
        <v>11</v>
      </c>
      <c r="B16" s="5">
        <f t="shared" si="0"/>
        <v>7350</v>
      </c>
      <c r="C16" s="7">
        <v>7874</v>
      </c>
      <c r="D16" s="30">
        <v>25</v>
      </c>
      <c r="E16" s="7">
        <v>61.25</v>
      </c>
      <c r="F16" s="36" t="str">
        <f t="shared" si="1"/>
        <v>11   7'350.00 - 7'874.00</v>
      </c>
    </row>
    <row r="17" spans="1:7">
      <c r="A17" s="34">
        <v>12</v>
      </c>
      <c r="B17" s="5">
        <f t="shared" si="0"/>
        <v>7875</v>
      </c>
      <c r="C17" s="7">
        <v>8399</v>
      </c>
      <c r="D17" s="30">
        <v>25</v>
      </c>
      <c r="E17" s="7">
        <v>65.599999999999994</v>
      </c>
      <c r="F17" s="36" t="str">
        <f t="shared" si="1"/>
        <v>12   7'875.00 - 8'399.00</v>
      </c>
    </row>
    <row r="18" spans="1:7">
      <c r="A18" s="34">
        <v>13</v>
      </c>
      <c r="B18" s="20">
        <f t="shared" si="0"/>
        <v>8400</v>
      </c>
      <c r="C18" s="5"/>
      <c r="E18" s="7">
        <v>70</v>
      </c>
      <c r="F18" s="36" t="str">
        <f>A18&amp;"   dès "&amp;TEXT(B18,"0'###.00")</f>
        <v>13   dès 8'400.00</v>
      </c>
    </row>
    <row r="21" spans="1:7" ht="15">
      <c r="A21" s="2" t="s">
        <v>9</v>
      </c>
    </row>
    <row r="22" spans="1:7">
      <c r="A22" s="6" t="s">
        <v>10</v>
      </c>
    </row>
    <row r="23" spans="1:7" ht="15">
      <c r="A23" s="1" t="s">
        <v>6</v>
      </c>
      <c r="B23" s="1" t="s">
        <v>8</v>
      </c>
    </row>
    <row r="24" spans="1:7">
      <c r="A24" s="7">
        <v>5</v>
      </c>
      <c r="B24" s="5">
        <f>+A24*30</f>
        <v>150</v>
      </c>
    </row>
    <row r="25" spans="1:7" ht="15">
      <c r="A25" s="2"/>
    </row>
    <row r="26" spans="1:7">
      <c r="A26" s="6" t="s">
        <v>11</v>
      </c>
    </row>
    <row r="27" spans="1:7" ht="15">
      <c r="A27" s="1" t="s">
        <v>1</v>
      </c>
      <c r="B27" s="1" t="s">
        <v>19</v>
      </c>
    </row>
    <row r="28" spans="1:7">
      <c r="A28" s="30" t="s">
        <v>20</v>
      </c>
      <c r="B28" s="7">
        <v>0</v>
      </c>
      <c r="G28" s="4"/>
    </row>
    <row r="29" spans="1:7">
      <c r="A29" s="30" t="s">
        <v>21</v>
      </c>
      <c r="B29" s="7">
        <v>5</v>
      </c>
    </row>
    <row r="30" spans="1:7">
      <c r="B30" s="5"/>
    </row>
    <row r="31" spans="1:7">
      <c r="A31" s="6" t="s">
        <v>22</v>
      </c>
    </row>
    <row r="32" spans="1:7">
      <c r="A32" s="30" t="s">
        <v>23</v>
      </c>
      <c r="B32" s="7">
        <v>4</v>
      </c>
    </row>
    <row r="33" spans="1:3">
      <c r="A33" s="30" t="s">
        <v>24</v>
      </c>
      <c r="B33" s="7">
        <v>9</v>
      </c>
    </row>
    <row r="34" spans="1:3">
      <c r="A34" s="30" t="s">
        <v>25</v>
      </c>
      <c r="B34" s="7">
        <v>7</v>
      </c>
    </row>
    <row r="35" spans="1:3">
      <c r="A35" s="30" t="s">
        <v>26</v>
      </c>
      <c r="B35" s="7">
        <v>20</v>
      </c>
    </row>
    <row r="36" spans="1:3" ht="15">
      <c r="B36" s="1" t="s">
        <v>27</v>
      </c>
      <c r="C36" s="1" t="s">
        <v>28</v>
      </c>
    </row>
    <row r="37" spans="1:3">
      <c r="A37" s="30" t="s">
        <v>29</v>
      </c>
      <c r="B37" s="9">
        <v>22</v>
      </c>
      <c r="C37" s="9">
        <v>20</v>
      </c>
    </row>
    <row r="38" spans="1:3">
      <c r="A38" s="30" t="s">
        <v>30</v>
      </c>
      <c r="B38" s="9">
        <v>8</v>
      </c>
      <c r="C38" s="9">
        <v>6</v>
      </c>
    </row>
    <row r="40" spans="1:3" ht="15">
      <c r="A40" s="2" t="s">
        <v>31</v>
      </c>
    </row>
    <row r="42" spans="1:3" ht="15">
      <c r="A42" s="1" t="s">
        <v>32</v>
      </c>
      <c r="C42" s="1" t="s">
        <v>19</v>
      </c>
    </row>
    <row r="43" spans="1:3">
      <c r="A43" s="45" t="s">
        <v>33</v>
      </c>
      <c r="B43" s="45"/>
      <c r="C43" s="7">
        <v>7.2</v>
      </c>
    </row>
    <row r="44" spans="1:3">
      <c r="A44" s="45" t="s">
        <v>34</v>
      </c>
      <c r="B44" s="45"/>
      <c r="C44" s="7">
        <v>3.25</v>
      </c>
    </row>
    <row r="45" spans="1:3">
      <c r="A45" s="45" t="s">
        <v>35</v>
      </c>
      <c r="B45" s="45"/>
      <c r="C45" s="7">
        <v>3.95</v>
      </c>
    </row>
    <row r="46" spans="1:3">
      <c r="A46" s="30" t="s">
        <v>36</v>
      </c>
      <c r="C46" s="7">
        <v>0</v>
      </c>
    </row>
  </sheetData>
  <sheetProtection password="CCBC" sheet="1" selectLockedCells="1"/>
  <mergeCells count="3">
    <mergeCell ref="A43:B43"/>
    <mergeCell ref="A44:B44"/>
    <mergeCell ref="A45:B45"/>
  </mergeCells>
  <phoneticPr fontId="6" type="noConversion"/>
  <pageMargins left="0.78740157499999996" right="0.78740157499999996" top="0.984251969" bottom="0.984251969"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Rémunération</vt:lpstr>
      <vt:lpstr>Données</vt:lpstr>
      <vt:lpstr>Arbeitstage</vt:lpstr>
      <vt:lpstr>Arbeitstage26</vt:lpstr>
      <vt:lpstr>Rémunération!Druckbereich</vt:lpstr>
      <vt:lpstr>Freitage</vt:lpstr>
      <vt:lpstr>Freitage26</vt:lpstr>
      <vt:lpstr>Kategorie</vt:lpstr>
      <vt:lpstr>KostWeekend</vt:lpstr>
      <vt:lpstr>SoldMonat</vt:lpstr>
      <vt:lpstr>SoldTag</vt:lpstr>
      <vt:lpstr>Unterkunft</vt:lpstr>
      <vt:lpstr>Zuschläge</vt:lpstr>
    </vt:vector>
  </TitlesOfParts>
  <Company>www.robex.ch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de calcul des coûts - civilistes dans les écoles à journée continue</dc:title>
  <dc:subject>Ecole à journée continue</dc:subject>
  <dc:creator>OECO</dc:creator>
  <cp:keywords>Ecole à journée continue</cp:keywords>
  <cp:lastModifiedBy>Rognon Patrick, BKD-AKVB-FBS</cp:lastModifiedBy>
  <cp:lastPrinted>2012-04-27T13:54:34Z</cp:lastPrinted>
  <dcterms:created xsi:type="dcterms:W3CDTF">2011-04-13T15:17:14Z</dcterms:created>
  <dcterms:modified xsi:type="dcterms:W3CDTF">2021-09-29T09:20:02Z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FSC#EVDCFG@15.1400:ActualVersionNumber">
    <vt:lpwstr>4</vt:lpwstr>
  </property>
  <property fmtid="{D5CDD505-2E9C-101B-9397-08002B2CF9AE}" pid="4" name="FSC#EVDCFG@15.1400:ActualVersionCreatedAt">
    <vt:lpwstr>26.01.2012 11:51:43</vt:lpwstr>
  </property>
  <property fmtid="{D5CDD505-2E9C-101B-9397-08002B2CF9AE}" pid="5" name="FSC#EVDCFG@15.1400:ResponsibleBureau_DE">
    <vt:lpwstr>Vollzugsstelle für den Zivildienst ZIVI</vt:lpwstr>
  </property>
  <property fmtid="{D5CDD505-2E9C-101B-9397-08002B2CF9AE}" pid="6" name="FSC#EVDCFG@15.1400:ResponsibleBureau_EN">
    <vt:lpwstr>COO.2101.100.1.291502</vt:lpwstr>
  </property>
  <property fmtid="{D5CDD505-2E9C-101B-9397-08002B2CF9AE}" pid="7" name="FSC#EVDCFG@15.1400:ResponsibleBureau_FR">
    <vt:lpwstr>Organe d'exécution du service civil ZIVI</vt:lpwstr>
  </property>
  <property fmtid="{D5CDD505-2E9C-101B-9397-08002B2CF9AE}" pid="8" name="FSC#EVDCFG@15.1400:ResponsibleBureau_IT">
    <vt:lpwstr>Organo di esecuzione del servizio civile ZIVI</vt:lpwstr>
  </property>
  <property fmtid="{D5CDD505-2E9C-101B-9397-08002B2CF9AE}" pid="9" name="FSC#EVDCFG@15.1400:UserInChargeUserTitle">
    <vt:lpwstr/>
  </property>
  <property fmtid="{D5CDD505-2E9C-101B-9397-08002B2CF9AE}" pid="10" name="FSC#EVDCFG@15.1400:UserInChargeUserName">
    <vt:lpwstr/>
  </property>
  <property fmtid="{D5CDD505-2E9C-101B-9397-08002B2CF9AE}" pid="11" name="FSC#EVDCFG@15.1400:UserInChargeUserFirstname">
    <vt:lpwstr/>
  </property>
  <property fmtid="{D5CDD505-2E9C-101B-9397-08002B2CF9AE}" pid="12" name="FSC#EVDCFG@15.1400:UserInChargeUserEnvSalutationDE">
    <vt:lpwstr/>
  </property>
  <property fmtid="{D5CDD505-2E9C-101B-9397-08002B2CF9AE}" pid="13" name="FSC#EVDCFG@15.1400:UserInChargeUserEnvSalutationEN">
    <vt:lpwstr/>
  </property>
  <property fmtid="{D5CDD505-2E9C-101B-9397-08002B2CF9AE}" pid="14" name="FSC#EVDCFG@15.1400:UserInChargeUserEnvSalutationFR">
    <vt:lpwstr/>
  </property>
  <property fmtid="{D5CDD505-2E9C-101B-9397-08002B2CF9AE}" pid="15" name="FSC#EVDCFG@15.1400:UserInChargeUserEnvSalutationIT">
    <vt:lpwstr/>
  </property>
  <property fmtid="{D5CDD505-2E9C-101B-9397-08002B2CF9AE}" pid="16" name="FSC#EVDCFG@15.1400:FilerespUserPersonTitle">
    <vt:lpwstr>ZIVI</vt:lpwstr>
  </property>
  <property fmtid="{D5CDD505-2E9C-101B-9397-08002B2CF9AE}" pid="17" name="FSC#EVDCFG@15.1400:Address">
    <vt:lpwstr/>
  </property>
  <property fmtid="{D5CDD505-2E9C-101B-9397-08002B2CF9AE}" pid="18" name="FSC#COOSYSTEM@1.1:Container">
    <vt:lpwstr>COO.2101.112.5.6260</vt:lpwstr>
  </property>
  <property fmtid="{D5CDD505-2E9C-101B-9397-08002B2CF9AE}" pid="19" name="FSC#COOELAK@1.1001:Subject">
    <vt:lpwstr/>
  </property>
  <property fmtid="{D5CDD505-2E9C-101B-9397-08002B2CF9AE}" pid="20" name="FSC#COOELAK@1.1001:FileReference">
    <vt:lpwstr>D311.04 Spezifische Arbeitsabläufe und Vorlagen - Regionalzentrum Rüti (RZ-RU) (311.04/2011/02973)</vt:lpwstr>
  </property>
  <property fmtid="{D5CDD505-2E9C-101B-9397-08002B2CF9AE}" pid="21" name="FSC#COOELAK@1.1001:FileRefYear">
    <vt:lpwstr>2011</vt:lpwstr>
  </property>
  <property fmtid="{D5CDD505-2E9C-101B-9397-08002B2CF9AE}" pid="22" name="FSC#COOELAK@1.1001:FileRefOrdinal">
    <vt:lpwstr>2973</vt:lpwstr>
  </property>
  <property fmtid="{D5CDD505-2E9C-101B-9397-08002B2CF9AE}" pid="23" name="FSC#COOELAK@1.1001:FileRefOU">
    <vt:lpwstr>RZ-RU /ZIVI</vt:lpwstr>
  </property>
  <property fmtid="{D5CDD505-2E9C-101B-9397-08002B2CF9AE}" pid="24" name="FSC#COOELAK@1.1001:Organization">
    <vt:lpwstr/>
  </property>
  <property fmtid="{D5CDD505-2E9C-101B-9397-08002B2CF9AE}" pid="25" name="FSC#COOELAK@1.1001:Owner">
    <vt:lpwstr> Faba Administrator</vt:lpwstr>
  </property>
  <property fmtid="{D5CDD505-2E9C-101B-9397-08002B2CF9AE}" pid="26" name="FSC#COOELAK@1.1001:OwnerExtension">
    <vt:lpwstr/>
  </property>
  <property fmtid="{D5CDD505-2E9C-101B-9397-08002B2CF9AE}" pid="27" name="FSC#COOELAK@1.1001:OwnerFaxExtension">
    <vt:lpwstr/>
  </property>
  <property fmtid="{D5CDD505-2E9C-101B-9397-08002B2CF9AE}" pid="28" name="FSC#COOELAK@1.1001:DispatchedBy">
    <vt:lpwstr/>
  </property>
  <property fmtid="{D5CDD505-2E9C-101B-9397-08002B2CF9AE}" pid="29" name="FSC#COOELAK@1.1001:DispatchedAt">
    <vt:lpwstr/>
  </property>
  <property fmtid="{D5CDD505-2E9C-101B-9397-08002B2CF9AE}" pid="30" name="FSC#COOELAK@1.1001:ApprovedBy">
    <vt:lpwstr/>
  </property>
  <property fmtid="{D5CDD505-2E9C-101B-9397-08002B2CF9AE}" pid="31" name="FSC#COOELAK@1.1001:ApprovedAt">
    <vt:lpwstr/>
  </property>
  <property fmtid="{D5CDD505-2E9C-101B-9397-08002B2CF9AE}" pid="32" name="FSC#COOELAK@1.1001:Department">
    <vt:lpwstr>Systemadministrator (Systemadministrator)</vt:lpwstr>
  </property>
  <property fmtid="{D5CDD505-2E9C-101B-9397-08002B2CF9AE}" pid="33" name="FSC#COOELAK@1.1001:CreatedAt">
    <vt:lpwstr>14.08.2011 00:53:56</vt:lpwstr>
  </property>
  <property fmtid="{D5CDD505-2E9C-101B-9397-08002B2CF9AE}" pid="34" name="FSC#COOELAK@1.1001:OU">
    <vt:lpwstr>Regionalzentrum Rüti (RZ-RU /ZIVI)</vt:lpwstr>
  </property>
  <property fmtid="{D5CDD505-2E9C-101B-9397-08002B2CF9AE}" pid="35" name="FSC#COOELAK@1.1001:Priority">
    <vt:lpwstr/>
  </property>
  <property fmtid="{D5CDD505-2E9C-101B-9397-08002B2CF9AE}" pid="36" name="FSC#COOELAK@1.1001:ObjBarCode">
    <vt:lpwstr>*COO.2101.112.5.6260*</vt:lpwstr>
  </property>
  <property fmtid="{D5CDD505-2E9C-101B-9397-08002B2CF9AE}" pid="37" name="FSC#COOELAK@1.1001:RefBarCode">
    <vt:lpwstr>*BerechnungEiBKostenZivi*</vt:lpwstr>
  </property>
  <property fmtid="{D5CDD505-2E9C-101B-9397-08002B2CF9AE}" pid="38" name="FSC#COOELAK@1.1001:FileRefBarCode">
    <vt:lpwstr>*D311.04 Spezifische Arbeitsabläufe und Vorlagen - Regionalzentrum Rüti (RZ-RU) (311.04/2011/02973)*</vt:lpwstr>
  </property>
  <property fmtid="{D5CDD505-2E9C-101B-9397-08002B2CF9AE}" pid="39" name="FSC#COOELAK@1.1001:ExternalRef">
    <vt:lpwstr/>
  </property>
  <property fmtid="{D5CDD505-2E9C-101B-9397-08002B2CF9AE}" pid="40" name="FSC#COOELAK@1.1001:IncomingNumber">
    <vt:lpwstr/>
  </property>
  <property fmtid="{D5CDD505-2E9C-101B-9397-08002B2CF9AE}" pid="41" name="FSC#COOELAK@1.1001:IncomingSubject">
    <vt:lpwstr/>
  </property>
  <property fmtid="{D5CDD505-2E9C-101B-9397-08002B2CF9AE}" pid="42" name="FSC#COOELAK@1.1001:ProcessResponsible">
    <vt:lpwstr/>
  </property>
  <property fmtid="{D5CDD505-2E9C-101B-9397-08002B2CF9AE}" pid="43" name="FSC#COOELAK@1.1001:ProcessResponsiblePhone">
    <vt:lpwstr/>
  </property>
  <property fmtid="{D5CDD505-2E9C-101B-9397-08002B2CF9AE}" pid="44" name="FSC#COOELAK@1.1001:ProcessResponsibleMail">
    <vt:lpwstr/>
  </property>
  <property fmtid="{D5CDD505-2E9C-101B-9397-08002B2CF9AE}" pid="45" name="FSC#COOELAK@1.1001:ProcessResponsibleFax">
    <vt:lpwstr/>
  </property>
  <property fmtid="{D5CDD505-2E9C-101B-9397-08002B2CF9AE}" pid="46" name="FSC#COOELAK@1.1001:ApproverFirstName">
    <vt:lpwstr/>
  </property>
  <property fmtid="{D5CDD505-2E9C-101B-9397-08002B2CF9AE}" pid="47" name="FSC#COOELAK@1.1001:ApproverSurName">
    <vt:lpwstr/>
  </property>
  <property fmtid="{D5CDD505-2E9C-101B-9397-08002B2CF9AE}" pid="48" name="FSC#COOELAK@1.1001:ApproverTitle">
    <vt:lpwstr/>
  </property>
  <property fmtid="{D5CDD505-2E9C-101B-9397-08002B2CF9AE}" pid="49" name="FSC#COOELAK@1.1001:ExternalDate">
    <vt:lpwstr/>
  </property>
  <property fmtid="{D5CDD505-2E9C-101B-9397-08002B2CF9AE}" pid="50" name="FSC#COOELAK@1.1001:SettlementApprovedAt">
    <vt:lpwstr/>
  </property>
  <property fmtid="{D5CDD505-2E9C-101B-9397-08002B2CF9AE}" pid="51" name="FSC#COOELAK@1.1001:BaseNumber">
    <vt:lpwstr/>
  </property>
  <property fmtid="{D5CDD505-2E9C-101B-9397-08002B2CF9AE}" pid="52" name="FSC#COOELAK@1.1001:CurrentUserRolePos">
    <vt:lpwstr>Sachbearbeiter/-in</vt:lpwstr>
  </property>
  <property fmtid="{D5CDD505-2E9C-101B-9397-08002B2CF9AE}" pid="53" name="FSC#COOELAK@1.1001:CurrentUserEmail">
    <vt:lpwstr>david.domingues@zivi.admin.ch</vt:lpwstr>
  </property>
  <property fmtid="{D5CDD505-2E9C-101B-9397-08002B2CF9AE}" pid="54" name="FSC#ELAKGOV@1.1001:PersonalSubjGender">
    <vt:lpwstr/>
  </property>
  <property fmtid="{D5CDD505-2E9C-101B-9397-08002B2CF9AE}" pid="55" name="FSC#ELAKGOV@1.1001:PersonalSubjFirstName">
    <vt:lpwstr/>
  </property>
  <property fmtid="{D5CDD505-2E9C-101B-9397-08002B2CF9AE}" pid="56" name="FSC#ELAKGOV@1.1001:PersonalSubjSurName">
    <vt:lpwstr/>
  </property>
  <property fmtid="{D5CDD505-2E9C-101B-9397-08002B2CF9AE}" pid="57" name="FSC#ELAKGOV@1.1001:PersonalSubjSalutation">
    <vt:lpwstr/>
  </property>
  <property fmtid="{D5CDD505-2E9C-101B-9397-08002B2CF9AE}" pid="58" name="FSC#ELAKGOV@1.1001:PersonalSubjAddress">
    <vt:lpwstr/>
  </property>
  <property fmtid="{D5CDD505-2E9C-101B-9397-08002B2CF9AE}" pid="59" name="FSC#EVDCFG@15.1400:PositionNumber">
    <vt:lpwstr>311.04</vt:lpwstr>
  </property>
  <property fmtid="{D5CDD505-2E9C-101B-9397-08002B2CF9AE}" pid="60" name="FSC#EVDCFG@15.1400:Dossierref">
    <vt:lpwstr>311.04/2011/02973</vt:lpwstr>
  </property>
  <property fmtid="{D5CDD505-2E9C-101B-9397-08002B2CF9AE}" pid="61" name="FSC#EVDCFG@15.1400:FileRespEmail">
    <vt:lpwstr>matthias.mueller@zivi.admin.ch</vt:lpwstr>
  </property>
  <property fmtid="{D5CDD505-2E9C-101B-9397-08002B2CF9AE}" pid="62" name="FSC#EVDCFG@15.1400:FileRespFax">
    <vt:lpwstr>+41 55 250 53 08</vt:lpwstr>
  </property>
  <property fmtid="{D5CDD505-2E9C-101B-9397-08002B2CF9AE}" pid="63" name="FSC#EVDCFG@15.1400:FileRespHome">
    <vt:lpwstr>Rüti</vt:lpwstr>
  </property>
  <property fmtid="{D5CDD505-2E9C-101B-9397-08002B2CF9AE}" pid="64" name="FSC#EVDCFG@15.1400:FileResponsible">
    <vt:lpwstr>Matthias Müller</vt:lpwstr>
  </property>
  <property fmtid="{D5CDD505-2E9C-101B-9397-08002B2CF9AE}" pid="65" name="FSC#EVDCFG@15.1400:UserInCharge">
    <vt:lpwstr/>
  </property>
  <property fmtid="{D5CDD505-2E9C-101B-9397-08002B2CF9AE}" pid="66" name="FSC#EVDCFG@15.1400:FileRespOrg">
    <vt:lpwstr>Regionalzentrum Rüti</vt:lpwstr>
  </property>
  <property fmtid="{D5CDD505-2E9C-101B-9397-08002B2CF9AE}" pid="67" name="FSC#EVDCFG@15.1400:FileRespOrgHome">
    <vt:lpwstr>Rüti</vt:lpwstr>
  </property>
  <property fmtid="{D5CDD505-2E9C-101B-9397-08002B2CF9AE}" pid="68" name="FSC#EVDCFG@15.1400:FileRespOrgStreet">
    <vt:lpwstr>Spitalstrasse 31</vt:lpwstr>
  </property>
  <property fmtid="{D5CDD505-2E9C-101B-9397-08002B2CF9AE}" pid="69" name="FSC#EVDCFG@15.1400:FileRespOrgZipCode">
    <vt:lpwstr>8630</vt:lpwstr>
  </property>
  <property fmtid="{D5CDD505-2E9C-101B-9397-08002B2CF9AE}" pid="70" name="FSC#EVDCFG@15.1400:FileRespshortsign">
    <vt:lpwstr>mue</vt:lpwstr>
  </property>
  <property fmtid="{D5CDD505-2E9C-101B-9397-08002B2CF9AE}" pid="71" name="FSC#EVDCFG@15.1400:FileRespStreet">
    <vt:lpwstr>Spitalstrasse 31</vt:lpwstr>
  </property>
  <property fmtid="{D5CDD505-2E9C-101B-9397-08002B2CF9AE}" pid="72" name="FSC#EVDCFG@15.1400:FileRespTel">
    <vt:lpwstr>+41 55 250 53 01</vt:lpwstr>
  </property>
  <property fmtid="{D5CDD505-2E9C-101B-9397-08002B2CF9AE}" pid="73" name="FSC#EVDCFG@15.1400:FileRespZipCode">
    <vt:lpwstr>8630</vt:lpwstr>
  </property>
  <property fmtid="{D5CDD505-2E9C-101B-9397-08002B2CF9AE}" pid="74" name="FSC#EVDCFG@15.1400:OutAttachElectr">
    <vt:lpwstr/>
  </property>
  <property fmtid="{D5CDD505-2E9C-101B-9397-08002B2CF9AE}" pid="75" name="FSC#EVDCFG@15.1400:OutAttachPhysic">
    <vt:lpwstr/>
  </property>
  <property fmtid="{D5CDD505-2E9C-101B-9397-08002B2CF9AE}" pid="76" name="FSC#EVDCFG@15.1400:SignAcceptedDraft1">
    <vt:lpwstr/>
  </property>
  <property fmtid="{D5CDD505-2E9C-101B-9397-08002B2CF9AE}" pid="77" name="FSC#EVDCFG@15.1400:SignAcceptedDraft1FR">
    <vt:lpwstr/>
  </property>
  <property fmtid="{D5CDD505-2E9C-101B-9397-08002B2CF9AE}" pid="78" name="FSC#EVDCFG@15.1400:SignAcceptedDraft2">
    <vt:lpwstr/>
  </property>
  <property fmtid="{D5CDD505-2E9C-101B-9397-08002B2CF9AE}" pid="79" name="FSC#EVDCFG@15.1400:SignAcceptedDraft2FR">
    <vt:lpwstr/>
  </property>
  <property fmtid="{D5CDD505-2E9C-101B-9397-08002B2CF9AE}" pid="80" name="FSC#EVDCFG@15.1400:SignApproved1">
    <vt:lpwstr/>
  </property>
  <property fmtid="{D5CDD505-2E9C-101B-9397-08002B2CF9AE}" pid="81" name="FSC#EVDCFG@15.1400:SignApproved1FR">
    <vt:lpwstr/>
  </property>
  <property fmtid="{D5CDD505-2E9C-101B-9397-08002B2CF9AE}" pid="82" name="FSC#EVDCFG@15.1400:SignApproved2">
    <vt:lpwstr/>
  </property>
  <property fmtid="{D5CDD505-2E9C-101B-9397-08002B2CF9AE}" pid="83" name="FSC#EVDCFG@15.1400:SignApproved2FR">
    <vt:lpwstr/>
  </property>
  <property fmtid="{D5CDD505-2E9C-101B-9397-08002B2CF9AE}" pid="84" name="FSC#EVDCFG@15.1400:SubDossierBarCode">
    <vt:lpwstr/>
  </property>
  <property fmtid="{D5CDD505-2E9C-101B-9397-08002B2CF9AE}" pid="85" name="FSC#EVDCFG@15.1400:Subject">
    <vt:lpwstr>Changed: 2011-05-27 09:20</vt:lpwstr>
  </property>
  <property fmtid="{D5CDD505-2E9C-101B-9397-08002B2CF9AE}" pid="86" name="FSC#EVDCFG@15.1400:Title">
    <vt:lpwstr>BerchnungEiBKostenZivi</vt:lpwstr>
  </property>
  <property fmtid="{D5CDD505-2E9C-101B-9397-08002B2CF9AE}" pid="87" name="FSC#EVDCFG@15.1400:UserFunction">
    <vt:lpwstr/>
  </property>
  <property fmtid="{D5CDD505-2E9C-101B-9397-08002B2CF9AE}" pid="88" name="FSC#EVDCFG@15.1400:SalutationEnglish">
    <vt:lpwstr>Regionalzentrum Rüti RZ-RU</vt:lpwstr>
  </property>
  <property fmtid="{D5CDD505-2E9C-101B-9397-08002B2CF9AE}" pid="89" name="FSC#EVDCFG@15.1400:SalutationFrench">
    <vt:lpwstr>Centre régional de Rüti RZ-RU</vt:lpwstr>
  </property>
  <property fmtid="{D5CDD505-2E9C-101B-9397-08002B2CF9AE}" pid="90" name="FSC#EVDCFG@15.1400:SalutationGerman">
    <vt:lpwstr>Regionalzentrum Rüti RZ-RU</vt:lpwstr>
  </property>
  <property fmtid="{D5CDD505-2E9C-101B-9397-08002B2CF9AE}" pid="91" name="FSC#EVDCFG@15.1400:SalutationItalian">
    <vt:lpwstr>Centro regoinale di Rüti RZ-RU</vt:lpwstr>
  </property>
  <property fmtid="{D5CDD505-2E9C-101B-9397-08002B2CF9AE}" pid="92" name="FSC#EVDCFG@15.1400:SalutationEnglishUser">
    <vt:lpwstr/>
  </property>
  <property fmtid="{D5CDD505-2E9C-101B-9397-08002B2CF9AE}" pid="93" name="FSC#EVDCFG@15.1400:SalutationFrenchUser">
    <vt:lpwstr/>
  </property>
  <property fmtid="{D5CDD505-2E9C-101B-9397-08002B2CF9AE}" pid="94" name="FSC#EVDCFG@15.1400:SalutationGermanUser">
    <vt:lpwstr>Leiter Regionalzentrum Rüti</vt:lpwstr>
  </property>
  <property fmtid="{D5CDD505-2E9C-101B-9397-08002B2CF9AE}" pid="95" name="FSC#EVDCFG@15.1400:SalutationItalianUser">
    <vt:lpwstr/>
  </property>
  <property fmtid="{D5CDD505-2E9C-101B-9397-08002B2CF9AE}" pid="96" name="FSC#EVDCFG@15.1400:FileRespOrgShortname">
    <vt:lpwstr>RZ-RU /ZIVI</vt:lpwstr>
  </property>
</Properties>
</file>