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DieseArbeitsmappe"/>
  <mc:AlternateContent xmlns:mc="http://schemas.openxmlformats.org/markup-compatibility/2006">
    <mc:Choice Requires="x15">
      <x15ac:absPath xmlns:x15ac="http://schemas.microsoft.com/office/spreadsheetml/2010/11/ac" url="\\abia-cfs-user.infra.be.ch\abia-cfs-user\UserHomes\mfxk\Z_Systems\RedirectedFolders\Desktop\Website\"/>
    </mc:Choice>
  </mc:AlternateContent>
  <xr:revisionPtr revIDLastSave="0" documentId="8_{1F5B6A2B-840E-414D-A890-CAE18EEB2729}" xr6:coauthVersionLast="47" xr6:coauthVersionMax="47" xr10:uidLastSave="{00000000-0000-0000-0000-000000000000}"/>
  <bookViews>
    <workbookView xWindow="34290" yWindow="2130" windowWidth="21600" windowHeight="12735" xr2:uid="{00000000-000D-0000-FFFF-FFFF00000000}"/>
  </bookViews>
  <sheets>
    <sheet name="Instructions" sheetId="1" r:id="rId1"/>
    <sheet name="Formulaire" sheetId="2" r:id="rId2"/>
    <sheet name="Liste Gemeinden" sheetId="3" state="hidden" r:id="rId3"/>
  </sheets>
  <definedNames>
    <definedName name="_xlnm._FilterDatabase" localSheetId="2" hidden="1">'Liste Gemeinden'!#REF!</definedName>
    <definedName name="_xlnm.Print_Area" localSheetId="1">Formulaire!$A$1:$F$106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3" l="1"/>
  <c r="E47" i="2" l="1"/>
  <c r="A1" i="3" l="1"/>
  <c r="E29" i="2"/>
  <c r="E45" i="2" s="1"/>
  <c r="F46" i="2" s="1"/>
  <c r="E48" i="2" s="1"/>
  <c r="I54" i="2"/>
  <c r="I57" i="2"/>
  <c r="I47" i="2"/>
  <c r="I31" i="2"/>
  <c r="L438" i="3"/>
  <c r="L439" i="3"/>
  <c r="L440" i="3"/>
  <c r="L441" i="3"/>
  <c r="L442" i="3"/>
  <c r="L443" i="3"/>
  <c r="L444" i="3"/>
  <c r="L445" i="3"/>
  <c r="L446" i="3"/>
  <c r="L447" i="3"/>
  <c r="L448" i="3"/>
  <c r="L437" i="3"/>
  <c r="L436" i="3"/>
  <c r="L435" i="3"/>
  <c r="L434" i="3"/>
  <c r="L433" i="3"/>
  <c r="L432" i="3"/>
  <c r="L431" i="3"/>
  <c r="L430" i="3"/>
  <c r="L429" i="3"/>
  <c r="L428" i="3"/>
  <c r="L427" i="3"/>
  <c r="L426" i="3"/>
  <c r="L425" i="3"/>
  <c r="L424" i="3"/>
  <c r="L423" i="3"/>
  <c r="L422" i="3"/>
  <c r="L421" i="3"/>
  <c r="L420" i="3"/>
  <c r="L419" i="3"/>
  <c r="L418" i="3"/>
  <c r="L417" i="3"/>
  <c r="L416" i="3"/>
  <c r="L415" i="3"/>
  <c r="L414" i="3"/>
  <c r="L413" i="3"/>
  <c r="L412" i="3"/>
  <c r="L411" i="3"/>
  <c r="L410" i="3"/>
  <c r="L409" i="3"/>
  <c r="L408" i="3"/>
  <c r="L407" i="3"/>
  <c r="L406" i="3"/>
  <c r="L405" i="3"/>
  <c r="L404" i="3"/>
  <c r="L403" i="3"/>
  <c r="L402" i="3"/>
  <c r="L401" i="3"/>
  <c r="L400" i="3"/>
  <c r="L398" i="3"/>
  <c r="L397" i="3"/>
  <c r="L396" i="3"/>
  <c r="L395" i="3"/>
  <c r="L394" i="3"/>
  <c r="L393" i="3"/>
  <c r="L392" i="3"/>
  <c r="L391" i="3"/>
  <c r="L390" i="3"/>
  <c r="L389" i="3"/>
  <c r="L388" i="3"/>
  <c r="L387" i="3"/>
  <c r="L386" i="3"/>
  <c r="L385" i="3"/>
  <c r="L383" i="3"/>
  <c r="L382" i="3"/>
  <c r="L381" i="3"/>
  <c r="L380" i="3"/>
  <c r="L379" i="3"/>
  <c r="L378" i="3"/>
  <c r="L377" i="3"/>
  <c r="L376" i="3"/>
  <c r="L375" i="3"/>
  <c r="L374" i="3"/>
  <c r="L373" i="3"/>
  <c r="L372" i="3"/>
  <c r="L371" i="3"/>
  <c r="L370" i="3"/>
  <c r="L369" i="3"/>
  <c r="L368" i="3"/>
  <c r="L367" i="3"/>
  <c r="L366" i="3"/>
  <c r="L365" i="3"/>
  <c r="L363" i="3"/>
  <c r="L362" i="3"/>
  <c r="L361" i="3"/>
  <c r="L360" i="3"/>
  <c r="L359" i="3"/>
  <c r="L358" i="3"/>
  <c r="L357" i="3"/>
  <c r="L356" i="3"/>
  <c r="L355" i="3"/>
  <c r="L354" i="3"/>
  <c r="L353" i="3"/>
  <c r="L352" i="3"/>
  <c r="L351" i="3"/>
  <c r="L350" i="3"/>
  <c r="L349" i="3"/>
  <c r="L348" i="3"/>
  <c r="L347" i="3"/>
  <c r="L346" i="3"/>
  <c r="L345" i="3"/>
  <c r="L344" i="3"/>
  <c r="L343" i="3"/>
  <c r="L342" i="3"/>
  <c r="L341" i="3"/>
  <c r="L340" i="3"/>
  <c r="L339" i="3"/>
  <c r="L338" i="3"/>
  <c r="L337" i="3"/>
  <c r="L336" i="3"/>
  <c r="L333" i="3"/>
  <c r="L319" i="3"/>
  <c r="L320" i="3"/>
  <c r="L321" i="3"/>
  <c r="L322" i="3"/>
  <c r="L323" i="3"/>
  <c r="L324" i="3"/>
  <c r="L325" i="3"/>
  <c r="L326" i="3"/>
  <c r="L327" i="3"/>
  <c r="L328" i="3"/>
  <c r="L329" i="3"/>
  <c r="L330" i="3"/>
  <c r="L331" i="3"/>
  <c r="L332" i="3"/>
  <c r="L296" i="3"/>
  <c r="L297" i="3"/>
  <c r="L298" i="3"/>
  <c r="L299" i="3"/>
  <c r="L300" i="3"/>
  <c r="L301" i="3"/>
  <c r="L302" i="3"/>
  <c r="L303" i="3"/>
  <c r="L304" i="3"/>
  <c r="L305" i="3"/>
  <c r="L306" i="3"/>
  <c r="L307" i="3"/>
  <c r="L308" i="3"/>
  <c r="L309" i="3"/>
  <c r="L310" i="3"/>
  <c r="L311" i="3"/>
  <c r="L312" i="3"/>
  <c r="L313" i="3"/>
  <c r="L314" i="3"/>
  <c r="L315" i="3"/>
  <c r="L316" i="3"/>
  <c r="L317" i="3"/>
  <c r="L318" i="3"/>
  <c r="L295" i="3"/>
  <c r="I81" i="2"/>
  <c r="I82" i="2"/>
  <c r="I83" i="2"/>
  <c r="I84" i="2"/>
  <c r="I85" i="2"/>
  <c r="I86" i="2"/>
  <c r="I88" i="2"/>
  <c r="I91" i="2"/>
  <c r="I95" i="2"/>
  <c r="I72" i="2"/>
  <c r="I73" i="2"/>
  <c r="I74" i="2"/>
  <c r="I75" i="2"/>
  <c r="I77" i="2"/>
  <c r="I69" i="2"/>
  <c r="I67" i="2"/>
  <c r="I66" i="2"/>
  <c r="I65" i="2"/>
  <c r="I64" i="2"/>
  <c r="I38" i="2"/>
  <c r="I39" i="2"/>
  <c r="I40" i="2"/>
  <c r="I41" i="2"/>
  <c r="I32" i="2"/>
  <c r="I30" i="2"/>
  <c r="I29" i="2"/>
  <c r="I28" i="2"/>
  <c r="I27" i="2"/>
  <c r="I26" i="2"/>
  <c r="I25" i="2"/>
  <c r="I35" i="2"/>
  <c r="I34" i="2"/>
  <c r="I20" i="2"/>
  <c r="F87" i="2"/>
  <c r="I87" i="2" s="1"/>
  <c r="F76" i="2"/>
  <c r="I76" i="2" s="1"/>
  <c r="F68" i="2"/>
  <c r="I68" i="2" s="1"/>
  <c r="B6" i="3" l="1"/>
  <c r="B1" i="3"/>
  <c r="B7" i="3"/>
  <c r="B2" i="3"/>
  <c r="D13" i="2" s="1"/>
  <c r="A6" i="3" s="1"/>
  <c r="I48" i="2"/>
  <c r="I45" i="2"/>
  <c r="I13" i="2" l="1"/>
  <c r="D15" i="2" l="1"/>
  <c r="I15" i="2" s="1"/>
  <c r="D16" i="2"/>
  <c r="I1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Kull Miriam, ERZ-AKVB-VSED-SEM</author>
    <author>Flury Dina, ERZ-AKVB-VSD-FB-SEA</author>
    <author>Turnadzic Amra, BKD-AKVB-RSD-FB-SEA</author>
  </authors>
  <commentList>
    <comment ref="F34" authorId="0" shapeId="0" xr:uid="{00000000-0006-0000-0100-000001000000}">
      <text>
        <r>
          <rPr>
            <sz val="9"/>
            <color indexed="81"/>
            <rFont val="Tahoma"/>
            <family val="2"/>
          </rPr>
          <t>Uniquement pourcentages de degré d’occupation des travailleurs sociaux et travailleuses sociales, hors tâches de conduite et d’administration</t>
        </r>
      </text>
    </comment>
    <comment ref="E35" authorId="1" shapeId="0" xr:uid="{00000000-0006-0000-0100-000002000000}">
      <text>
        <r>
          <rPr>
            <sz val="9"/>
            <color indexed="81"/>
            <rFont val="Segoe UI"/>
            <family val="2"/>
          </rPr>
          <t xml:space="preserve">Coûts de traitement pour les travailleuses sociales et les travailleurs sociaux, y compris cotisations aux assurances sociales.
Sont </t>
        </r>
        <r>
          <rPr>
            <b/>
            <sz val="9"/>
            <color indexed="81"/>
            <rFont val="Segoe UI"/>
            <family val="2"/>
          </rPr>
          <t>exclus</t>
        </r>
        <r>
          <rPr>
            <sz val="9"/>
            <color indexed="81"/>
            <rFont val="Segoe UI"/>
            <family val="2"/>
          </rPr>
          <t>, les coûts de conduite, de formation continue, d’administration et les coûts de traitement des stagiaires.</t>
        </r>
      </text>
    </comment>
    <comment ref="F39" authorId="2" shapeId="0" xr:uid="{96D89088-5138-4B6B-916C-158F99E008F9}">
      <text>
        <r>
          <rPr>
            <sz val="9"/>
            <color indexed="81"/>
            <rFont val="Segoe UI"/>
            <family val="2"/>
          </rPr>
          <t>Diplôme en travail social obtenu dans une haute école ou une haute école spécialisée, diplôme d'éducateur social ou d'éducatrice sociale obtenu dans une école supérieure (ou, selon les compétences demandées, diplôme en animation socioculturelle).</t>
        </r>
      </text>
    </comment>
  </commentList>
</comments>
</file>

<file path=xl/sharedStrings.xml><?xml version="1.0" encoding="utf-8"?>
<sst xmlns="http://schemas.openxmlformats.org/spreadsheetml/2006/main" count="1024" uniqueCount="677">
  <si>
    <t>Total</t>
  </si>
  <si>
    <t>Prävention</t>
  </si>
  <si>
    <t>Beratung Schülerinnen und Schüler</t>
  </si>
  <si>
    <t>Beratung andere</t>
  </si>
  <si>
    <t>Vernetzung</t>
  </si>
  <si>
    <t>Anderes (bitte erläutern)</t>
  </si>
  <si>
    <t>Aarberg</t>
  </si>
  <si>
    <t>Aarwangen</t>
  </si>
  <si>
    <t>Aefligen</t>
  </si>
  <si>
    <t>Aeschi bei Spiez</t>
  </si>
  <si>
    <t>Allmendingen</t>
  </si>
  <si>
    <t>Arch</t>
  </si>
  <si>
    <t>Attiswil</t>
  </si>
  <si>
    <t>Bargen</t>
  </si>
  <si>
    <t>Bellmund</t>
  </si>
  <si>
    <t>Belp</t>
  </si>
  <si>
    <t>Bern</t>
  </si>
  <si>
    <t>Biel/Bienne</t>
  </si>
  <si>
    <t>Biglen</t>
  </si>
  <si>
    <t>Bolligen</t>
  </si>
  <si>
    <t>Bönigen</t>
  </si>
  <si>
    <t>Brienz</t>
  </si>
  <si>
    <t>Brügg</t>
  </si>
  <si>
    <t>Burgdorf</t>
  </si>
  <si>
    <t>Diemtigen</t>
  </si>
  <si>
    <t>Diessbach bei Büren</t>
  </si>
  <si>
    <t>Eriz</t>
  </si>
  <si>
    <t>Erlach</t>
  </si>
  <si>
    <t>Ersigen</t>
  </si>
  <si>
    <t>Ferenbalm</t>
  </si>
  <si>
    <t>Finsterhennen</t>
  </si>
  <si>
    <t>Fraubrunnen</t>
  </si>
  <si>
    <t>Frutigen</t>
  </si>
  <si>
    <t>Gerzensee</t>
  </si>
  <si>
    <t>Grindelwald</t>
  </si>
  <si>
    <t>Grossaffoltern</t>
  </si>
  <si>
    <t>Grosshöchstetten</t>
  </si>
  <si>
    <t>Guggisberg</t>
  </si>
  <si>
    <t>Heimberg</t>
  </si>
  <si>
    <t>Herzogenbuchsee</t>
  </si>
  <si>
    <t>Hindelbank</t>
  </si>
  <si>
    <t>Homberg</t>
  </si>
  <si>
    <t>Ins</t>
  </si>
  <si>
    <t>Interlaken</t>
  </si>
  <si>
    <t>Ipsach</t>
  </si>
  <si>
    <t>Iseltwald</t>
  </si>
  <si>
    <t>Ittigen</t>
  </si>
  <si>
    <t>Jegenstorf</t>
  </si>
  <si>
    <t>Kallnach</t>
  </si>
  <si>
    <t>Kandersteg</t>
  </si>
  <si>
    <t>Kappelen</t>
  </si>
  <si>
    <t>Kaufdorf</t>
  </si>
  <si>
    <t>Kehrsatz</t>
  </si>
  <si>
    <t>Kernenried</t>
  </si>
  <si>
    <t>Kirchberg</t>
  </si>
  <si>
    <t>Kirchlindach</t>
  </si>
  <si>
    <t>Köniz</t>
  </si>
  <si>
    <t>Konolfingen</t>
  </si>
  <si>
    <t>Krattigen</t>
  </si>
  <si>
    <t>Krauchthal</t>
  </si>
  <si>
    <t>Langenthal</t>
  </si>
  <si>
    <t>Laupen</t>
  </si>
  <si>
    <t>Lauperswil</t>
  </si>
  <si>
    <t>Lauterbrunnen</t>
  </si>
  <si>
    <t>Lengnau</t>
  </si>
  <si>
    <t>Lenk</t>
  </si>
  <si>
    <t>Lützelflüh</t>
  </si>
  <si>
    <t>Lyss</t>
  </si>
  <si>
    <t>Madiswil</t>
  </si>
  <si>
    <t>Meikirch</t>
  </si>
  <si>
    <t>Meinisberg</t>
  </si>
  <si>
    <t>Meiringen</t>
  </si>
  <si>
    <t>Melchnau</t>
  </si>
  <si>
    <t>Moosseedorf</t>
  </si>
  <si>
    <t>Mühleberg</t>
  </si>
  <si>
    <t>Münchenbuchsee</t>
  </si>
  <si>
    <t>Münchenwiler</t>
  </si>
  <si>
    <t>Münsingen</t>
  </si>
  <si>
    <t>Neuenegg</t>
  </si>
  <si>
    <t>Nidau</t>
  </si>
  <si>
    <t>Niederbipp</t>
  </si>
  <si>
    <t>Niederhünigen</t>
  </si>
  <si>
    <t>Oberbipp</t>
  </si>
  <si>
    <t>Oberburg</t>
  </si>
  <si>
    <t>Oberdiessbach</t>
  </si>
  <si>
    <t>Oberthal</t>
  </si>
  <si>
    <t>Oppligen</t>
  </si>
  <si>
    <t>Orpund</t>
  </si>
  <si>
    <t>Ostermundigen</t>
  </si>
  <si>
    <t>Pieterlen</t>
  </si>
  <si>
    <t>Port</t>
  </si>
  <si>
    <t>Rapperswil</t>
  </si>
  <si>
    <t>Riggisberg</t>
  </si>
  <si>
    <t>Ringgenberg</t>
  </si>
  <si>
    <t>Roggwil</t>
  </si>
  <si>
    <t>Rubigen</t>
  </si>
  <si>
    <t>Rüderswil</t>
  </si>
  <si>
    <t>Rüdtligen-Alchenflüh</t>
  </si>
  <si>
    <t>Rüeggisberg</t>
  </si>
  <si>
    <t>Saanen</t>
  </si>
  <si>
    <t>Safnern</t>
  </si>
  <si>
    <t>Schüpfen</t>
  </si>
  <si>
    <t>Schwarzenburg</t>
  </si>
  <si>
    <t>Seedorf</t>
  </si>
  <si>
    <t>Seftigen</t>
  </si>
  <si>
    <t>Sigriswil</t>
  </si>
  <si>
    <t>Spiez</t>
  </si>
  <si>
    <t>Steffisburg</t>
  </si>
  <si>
    <t>Stettlen</t>
  </si>
  <si>
    <t>Täuffelen</t>
  </si>
  <si>
    <t>Thun</t>
  </si>
  <si>
    <t>Toffen</t>
  </si>
  <si>
    <t>Trubschachen</t>
  </si>
  <si>
    <t>Uetendorf</t>
  </si>
  <si>
    <t>Unterseen</t>
  </si>
  <si>
    <t>Urtenen-Schönbühl</t>
  </si>
  <si>
    <t>Uttigen</t>
  </si>
  <si>
    <t>Vechigen</t>
  </si>
  <si>
    <t>Wattenwil</t>
  </si>
  <si>
    <t>Wichtrach</t>
  </si>
  <si>
    <t>Wiedlisbach</t>
  </si>
  <si>
    <t>Wilderswil</t>
  </si>
  <si>
    <t>Wimmis</t>
  </si>
  <si>
    <t>Worb</t>
  </si>
  <si>
    <t>Worben</t>
  </si>
  <si>
    <t>Wynau</t>
  </si>
  <si>
    <t>Zäziwil</t>
  </si>
  <si>
    <t>Zollikofen</t>
  </si>
  <si>
    <t>Zweisimmen</t>
  </si>
  <si>
    <t>Corgémont</t>
  </si>
  <si>
    <t>La Neuveville</t>
  </si>
  <si>
    <t>Moutier</t>
  </si>
  <si>
    <t>Orvin</t>
  </si>
  <si>
    <t>Reconvilier</t>
  </si>
  <si>
    <t>Renan</t>
  </si>
  <si>
    <t>Saint-Imier</t>
  </si>
  <si>
    <t>Tavannes</t>
  </si>
  <si>
    <t>Tramelan</t>
  </si>
  <si>
    <t>Trägergemeinde</t>
  </si>
  <si>
    <t>Radelfingen</t>
  </si>
  <si>
    <t>Auswil</t>
  </si>
  <si>
    <t>Bannwil</t>
  </si>
  <si>
    <t>Gondiswil</t>
  </si>
  <si>
    <t>Lotzwil</t>
  </si>
  <si>
    <t>Obersteckholz</t>
  </si>
  <si>
    <t>Rohrbach</t>
  </si>
  <si>
    <t>Rohrbachgraben</t>
  </si>
  <si>
    <t>Thunstetten</t>
  </si>
  <si>
    <t>Ursenbach</t>
  </si>
  <si>
    <t>Bremgarten bei Bern</t>
  </si>
  <si>
    <t>Muri bei Bern</t>
  </si>
  <si>
    <t>Oberbalm</t>
  </si>
  <si>
    <t>Wohlen bei Bern</t>
  </si>
  <si>
    <t>Evilard/Leubringen</t>
  </si>
  <si>
    <t>Büetigen</t>
  </si>
  <si>
    <t>Büren an der Aare</t>
  </si>
  <si>
    <t>Dotzigen</t>
  </si>
  <si>
    <t>Leuzigen</t>
  </si>
  <si>
    <t>Oberwil bei Büren</t>
  </si>
  <si>
    <t>Rüti bei Büren</t>
  </si>
  <si>
    <t>Wengi</t>
  </si>
  <si>
    <t>Hasle bei Burgdorf</t>
  </si>
  <si>
    <t>Heimiswil</t>
  </si>
  <si>
    <t>Lyssach</t>
  </si>
  <si>
    <t>Wynigen</t>
  </si>
  <si>
    <t>Cortébert</t>
  </si>
  <si>
    <t>La Ferrière</t>
  </si>
  <si>
    <t>Sonceboz-Sombeval</t>
  </si>
  <si>
    <t>Sonvilier</t>
  </si>
  <si>
    <t>Péry-La Heutte</t>
  </si>
  <si>
    <t>Treiten</t>
  </si>
  <si>
    <t>Diemerswil</t>
  </si>
  <si>
    <t>Iffwil</t>
  </si>
  <si>
    <t>Zuzwil</t>
  </si>
  <si>
    <t>Adelboden</t>
  </si>
  <si>
    <t>Reichenbach im Kandertal</t>
  </si>
  <si>
    <t>Beatenberg</t>
  </si>
  <si>
    <t>Därligen</t>
  </si>
  <si>
    <t>Gsteigwiler</t>
  </si>
  <si>
    <t>Gündlischwand</t>
  </si>
  <si>
    <t>Habkern</t>
  </si>
  <si>
    <t>Hofstetten bei Brienz</t>
  </si>
  <si>
    <t>Leissigen</t>
  </si>
  <si>
    <t>Matten bei Interlaken</t>
  </si>
  <si>
    <t>Arni</t>
  </si>
  <si>
    <t>Bowil</t>
  </si>
  <si>
    <t>Brenzikofen</t>
  </si>
  <si>
    <t>Freimettigen</t>
  </si>
  <si>
    <t>Häutligen</t>
  </si>
  <si>
    <t>Herbligen</t>
  </si>
  <si>
    <t>Kiesen</t>
  </si>
  <si>
    <t>Linden</t>
  </si>
  <si>
    <t>Mirchel</t>
  </si>
  <si>
    <t>Walkringen</t>
  </si>
  <si>
    <t>Frauenkappelen</t>
  </si>
  <si>
    <t>Kriechenwil</t>
  </si>
  <si>
    <t>Wileroltigen</t>
  </si>
  <si>
    <t>Champoz</t>
  </si>
  <si>
    <t>Court</t>
  </si>
  <si>
    <t>Loveresse</t>
  </si>
  <si>
    <t>Perrefitte</t>
  </si>
  <si>
    <t>Saicourt</t>
  </si>
  <si>
    <t>Sorvilier</t>
  </si>
  <si>
    <t>Petit-Val</t>
  </si>
  <si>
    <t>Valbirse</t>
  </si>
  <si>
    <t>Jens</t>
  </si>
  <si>
    <t>Schwadernau</t>
  </si>
  <si>
    <t>Studen</t>
  </si>
  <si>
    <t>Sutz-Lattrigen</t>
  </si>
  <si>
    <t>Walperswil</t>
  </si>
  <si>
    <t>Twann-Tüscherz</t>
  </si>
  <si>
    <t>Därstetten</t>
  </si>
  <si>
    <t>Erlenbach im Simmental</t>
  </si>
  <si>
    <t>Oberwil im Simmental</t>
  </si>
  <si>
    <t>Reutigen</t>
  </si>
  <si>
    <t>Stocken-Höfen</t>
  </si>
  <si>
    <t>Hasliberg</t>
  </si>
  <si>
    <t>Innertkirchen</t>
  </si>
  <si>
    <t>Boltigen</t>
  </si>
  <si>
    <t>St. Stephan</t>
  </si>
  <si>
    <t>Gsteig</t>
  </si>
  <si>
    <t>Lauenen</t>
  </si>
  <si>
    <t>Rüschegg</t>
  </si>
  <si>
    <t>Burgistein</t>
  </si>
  <si>
    <t>Gurzelen</t>
  </si>
  <si>
    <t>Niedermuhlern</t>
  </si>
  <si>
    <t>Rümligen</t>
  </si>
  <si>
    <t>Wald</t>
  </si>
  <si>
    <t>Thurnen</t>
  </si>
  <si>
    <t>Eggiwil</t>
  </si>
  <si>
    <t>Langnau im Emmental</t>
  </si>
  <si>
    <t>Röthenbach im Emmental</t>
  </si>
  <si>
    <t>Schangnau</t>
  </si>
  <si>
    <t>Signau</t>
  </si>
  <si>
    <t>Trub</t>
  </si>
  <si>
    <t>Blumenstein</t>
  </si>
  <si>
    <t>Buchholterberg</t>
  </si>
  <si>
    <t>Fahrni</t>
  </si>
  <si>
    <t>Heiligenschwendi</t>
  </si>
  <si>
    <t>Oberlangenegg</t>
  </si>
  <si>
    <t>Thierachern</t>
  </si>
  <si>
    <t>Uebeschi</t>
  </si>
  <si>
    <t>Unterlangenegg</t>
  </si>
  <si>
    <t>Forst-Längenbühl</t>
  </si>
  <si>
    <t>Affoltern im Emmental</t>
  </si>
  <si>
    <t>Dürrenroth</t>
  </si>
  <si>
    <t>Eriswil</t>
  </si>
  <si>
    <t>Huttwil</t>
  </si>
  <si>
    <t>Rüegsau</t>
  </si>
  <si>
    <t>Sumiswald</t>
  </si>
  <si>
    <t>Trachselwald</t>
  </si>
  <si>
    <t>Walterswil</t>
  </si>
  <si>
    <t>Wyssachen</t>
  </si>
  <si>
    <t>Wangen an der Aare</t>
  </si>
  <si>
    <t>Gemeindeverband Sekundarschule Zollbrück</t>
  </si>
  <si>
    <t>Schulverband</t>
  </si>
  <si>
    <t>Syndicat de communes de l'école des Prés-de-Cortébert</t>
  </si>
  <si>
    <t>Schulverband Hermrigen-Merzligen</t>
  </si>
  <si>
    <t>Hermrigen</t>
  </si>
  <si>
    <t>Sekundarschulverband Signau</t>
  </si>
  <si>
    <t>Gemeindeverband Bildung Gottstatt</t>
  </si>
  <si>
    <t>Gemeindeverband Kirchberg BE</t>
  </si>
  <si>
    <t>Schulgemeinde Klein-Emmental</t>
  </si>
  <si>
    <t>Gemeindeverband Sekstufe1 Wichtrach</t>
  </si>
  <si>
    <t>Schulverband Aarberg</t>
  </si>
  <si>
    <t>Syndicat scolaire secondaire du Bas-Vallon</t>
  </si>
  <si>
    <t>Oberstufenverband Rapperswil</t>
  </si>
  <si>
    <t>Syndicat Scolaire du Grand-Val</t>
  </si>
  <si>
    <t>Grandval</t>
  </si>
  <si>
    <t>Sekundarschulverband Erlenbach</t>
  </si>
  <si>
    <t>Gemeindeverband Oberstufenzentrum Ins</t>
  </si>
  <si>
    <t>Gemeindeverband Schule Aare-Oenz</t>
  </si>
  <si>
    <t>Heimenhausen</t>
  </si>
  <si>
    <t>Schulverband Farnern Rumisberg Wolfisberg</t>
  </si>
  <si>
    <t>Rumisberg</t>
  </si>
  <si>
    <t>Communauté scolaire du Plateau de Diesse</t>
  </si>
  <si>
    <t>Plateau de Diesse</t>
  </si>
  <si>
    <t>Schulverband Hilterfingen</t>
  </si>
  <si>
    <t>Hilterfingen</t>
  </si>
  <si>
    <t>Oberstufenverband Herzogenbuchsee</t>
  </si>
  <si>
    <t>Gemeindeverband Oberstufenzentrum Kleindietwil</t>
  </si>
  <si>
    <t>Schulgemeindeverband Matzwil</t>
  </si>
  <si>
    <t>Schulverband Uettligen</t>
  </si>
  <si>
    <t>Gemeindeverband Koppigen</t>
  </si>
  <si>
    <t>Koppigen</t>
  </si>
  <si>
    <t>Schulverband Nidau</t>
  </si>
  <si>
    <t>Schulverband Oberstufenzentrum Täuffelen</t>
  </si>
  <si>
    <t>Syndicat scolaire Courtelary-Cormoret-Villeret</t>
  </si>
  <si>
    <t>Courtelary</t>
  </si>
  <si>
    <t>Schulverband untere Emme</t>
  </si>
  <si>
    <t>Utzenstorf</t>
  </si>
  <si>
    <t>Oberstufenschulverband Erlach</t>
  </si>
  <si>
    <t>Oberstufenverband Büetigen-Diessbach-Dotzigen</t>
  </si>
  <si>
    <t>Communauté scolaire de La Baroche</t>
  </si>
  <si>
    <t>Sauge</t>
  </si>
  <si>
    <t>Oberstufenverband Wiedlisbach</t>
  </si>
  <si>
    <t>Syndicat Scolaire de l'école secondaire du bas de la vallée</t>
  </si>
  <si>
    <t>Gemeindeverband Oberstufenzentrum Unterlangenegg</t>
  </si>
  <si>
    <t>Gemeindeverband Oberstufenzentrum Arch</t>
  </si>
  <si>
    <t>Communauté de l'école secondaire de la Courtine</t>
  </si>
  <si>
    <t>Communauté scolaire du district de La Neuveville</t>
  </si>
  <si>
    <t>Communauté scolaire de Jean-Gui</t>
  </si>
  <si>
    <t>Schulverband Bettenhausen-Ochlenberg-Thörigen</t>
  </si>
  <si>
    <t>Thörigen</t>
  </si>
  <si>
    <t>Schulverband Primarschule Kreuzweg</t>
  </si>
  <si>
    <t>Mötschwil</t>
  </si>
  <si>
    <t>Gemeindeverband Schulimont</t>
  </si>
  <si>
    <t>Gampelen</t>
  </si>
  <si>
    <t>Formular 1</t>
  </si>
  <si>
    <t>Gemeinde</t>
  </si>
  <si>
    <t>angeschlossen</t>
  </si>
  <si>
    <t>Leitung</t>
  </si>
  <si>
    <t>Zugang Kiga</t>
  </si>
  <si>
    <t>Zugang Basisstufe</t>
  </si>
  <si>
    <t>Zugang Primarstufe</t>
  </si>
  <si>
    <t>Zugang Sek I</t>
  </si>
  <si>
    <t>Stellenprozente</t>
  </si>
  <si>
    <t>Lohnkosten</t>
  </si>
  <si>
    <t>Anzahl Kiga</t>
  </si>
  <si>
    <t>Anzahl Basisstufe</t>
  </si>
  <si>
    <t>Anzahl Primarstufe</t>
  </si>
  <si>
    <t>Anzahl Sek I</t>
  </si>
  <si>
    <t>Direkter Zugang?</t>
  </si>
  <si>
    <t>Qualifikation?</t>
  </si>
  <si>
    <t>Mindestpensum 20%?</t>
  </si>
  <si>
    <t>Zusammenarbeit?</t>
  </si>
  <si>
    <t>Anzahl SuS</t>
  </si>
  <si>
    <t>10% Lohnkosten</t>
  </si>
  <si>
    <t>Beitrag Kanton</t>
  </si>
  <si>
    <t>Konto</t>
  </si>
  <si>
    <t>Zahlungsempfänger</t>
  </si>
  <si>
    <t>Anderes Text</t>
  </si>
  <si>
    <t>Erstkontakt SuS</t>
  </si>
  <si>
    <t>Erstkontakt Lehrperson</t>
  </si>
  <si>
    <t>Erstkontakt Eltern</t>
  </si>
  <si>
    <t>Erstkontakt SL</t>
  </si>
  <si>
    <t>Erstkontakt Andere</t>
  </si>
  <si>
    <t>Erstkontakt Andere Text</t>
  </si>
  <si>
    <t>Grund: Konflikte / Beziehungen</t>
  </si>
  <si>
    <t>Grund: Gesundheit / Entwicklung</t>
  </si>
  <si>
    <t>Grund: Kritische Lebensereignisse</t>
  </si>
  <si>
    <t>Grund: Gewalt in der Schule</t>
  </si>
  <si>
    <t>Grund: Erziehung / Familie</t>
  </si>
  <si>
    <t>Grund: Lernen</t>
  </si>
  <si>
    <t>Grund: Anderes (bitte erläutern)</t>
  </si>
  <si>
    <t>Grund: Anderes Text</t>
  </si>
  <si>
    <t>Anzahl Fälle</t>
  </si>
  <si>
    <t>Bemerkungen</t>
  </si>
  <si>
    <t>Einwohnergemeinde Aarberg</t>
  </si>
  <si>
    <t>Einwohnergemeinde Bargen (BE)</t>
  </si>
  <si>
    <t>Einwohnergemeinde Grossaffoltern</t>
  </si>
  <si>
    <t>Einwohnergemeinde Kallnach</t>
  </si>
  <si>
    <t>Einwohnergemeinde Kappelen</t>
  </si>
  <si>
    <t>Einwohnergemeinde Lyss</t>
  </si>
  <si>
    <t>Einwohnergemeinde Meikirch</t>
  </si>
  <si>
    <t>Einwohnergemeinde Radelfingen</t>
  </si>
  <si>
    <t>Einwohnergemeinde Rapperswil (BE)</t>
  </si>
  <si>
    <t>Einwohnergemeinde Schüpfen</t>
  </si>
  <si>
    <t>Einwohnergemeinde Seedorf (BE)</t>
  </si>
  <si>
    <t>Einwohnergemeinde Aarwangen</t>
  </si>
  <si>
    <t>Einwohnergemeinde Auswil</t>
  </si>
  <si>
    <t>Einwohnergemeinde Bannwil</t>
  </si>
  <si>
    <t>Einwohnergemeinde Gondiswil</t>
  </si>
  <si>
    <t>Einwohnergemeinde Langenthal</t>
  </si>
  <si>
    <t>Einwohnergemeinde Lotzwil</t>
  </si>
  <si>
    <t>Einwohnergemeinde Madiswil</t>
  </si>
  <si>
    <t>Einwohnergemeinde Melchnau</t>
  </si>
  <si>
    <t>Einwohnergemeinde Obersteckholz</t>
  </si>
  <si>
    <t>Einwohnergemeinde Roggwil (BE)</t>
  </si>
  <si>
    <t>Einwohnergemeinde Rohrbach</t>
  </si>
  <si>
    <t>Einwohnergemeinde Rohrbachgraben</t>
  </si>
  <si>
    <t>Einwohnergemeinde Thunstetten</t>
  </si>
  <si>
    <t>Einwohnergemeinde Ursenbach</t>
  </si>
  <si>
    <t>Einwohnergemeinde Wynau</t>
  </si>
  <si>
    <t>Einwohnergemeinde Bern</t>
  </si>
  <si>
    <t>Einwohnergemeinde Bolligen</t>
  </si>
  <si>
    <t>Einwohnergemeinde Bremgarten bei Bern</t>
  </si>
  <si>
    <t>Einwohnergemeinde Kirchlindach</t>
  </si>
  <si>
    <t>Einwohnergemeinde Köniz</t>
  </si>
  <si>
    <t>Einwohnergemeinde Muri bei Bern</t>
  </si>
  <si>
    <t>Einwohnergemeinde Oberbalm</t>
  </si>
  <si>
    <t>Einwohnergemeinde Stettlen</t>
  </si>
  <si>
    <t>Einwohnergemeinde Vechigen</t>
  </si>
  <si>
    <t>Einwohnergemeinde Wohlen bei Bern</t>
  </si>
  <si>
    <t>Einwohnergemeinde Zollikofen</t>
  </si>
  <si>
    <t>Einwohnergemeinde Ittigen</t>
  </si>
  <si>
    <t>Einwohnergemeinde Ostermundigen</t>
  </si>
  <si>
    <t>Einwohnergemeinde/Commune municipale  Biel/Bienne</t>
  </si>
  <si>
    <t>Commune municipale/Einwohnergemeinde  Evilard/Leubringen</t>
  </si>
  <si>
    <t>Einwohnergemeinde Arch</t>
  </si>
  <si>
    <t>Einwohnergemeinde Büetigen</t>
  </si>
  <si>
    <t>Einwohnergemeinde Büren an der Aare</t>
  </si>
  <si>
    <t>Einwohnergemeinde Diessbach bei Büren</t>
  </si>
  <si>
    <t>Einwohnergemeinde Dotzigen</t>
  </si>
  <si>
    <t>Einwohnergemeinde Lengnau (BE)</t>
  </si>
  <si>
    <t>Einwohnergemeinde Leuzigen</t>
  </si>
  <si>
    <t>Einwohnergemeinde Meinisberg</t>
  </si>
  <si>
    <t>Einwohnergemeinde Oberwil bei Büren</t>
  </si>
  <si>
    <t>Einwohnergemeinde Pieterlen</t>
  </si>
  <si>
    <t>Einwohnergemeinde Rüti bei Büren</t>
  </si>
  <si>
    <t>Einwohnergemeinde Wengi</t>
  </si>
  <si>
    <t>Einwohnergemeinde Aefligen</t>
  </si>
  <si>
    <t>Einwohnergemeinde Burgdorf</t>
  </si>
  <si>
    <t>Einwohnergemeinde Ersigen</t>
  </si>
  <si>
    <t>Einwohnergemeinde Hasle bei Burgdorf</t>
  </si>
  <si>
    <t>Einwohnergemeinde Heimiswil</t>
  </si>
  <si>
    <t>Einwohnergemeinde Hindelbank</t>
  </si>
  <si>
    <t>Einwohnergemeinde Kernenried</t>
  </si>
  <si>
    <t>Einwohnergemeinde Kirchberg (BE)</t>
  </si>
  <si>
    <t>Einwohnergemeinde Krauchthal</t>
  </si>
  <si>
    <t>Einwohnergemeinde Lyssach</t>
  </si>
  <si>
    <t>Einwohnergemeinde Oberburg</t>
  </si>
  <si>
    <t>Einwohnergemeinde Rüdtligen-Alchenflüh</t>
  </si>
  <si>
    <t>Einwohnergemeinde Wynigen</t>
  </si>
  <si>
    <t>Commune municipale de Corgémont</t>
  </si>
  <si>
    <t>Commune municipale de Cortébert</t>
  </si>
  <si>
    <t>Commune municipale de La Ferrière</t>
  </si>
  <si>
    <t>Commune municipale Orvin</t>
  </si>
  <si>
    <t>Commune municipale de Renan</t>
  </si>
  <si>
    <t>Commune municipale de Saint-Imier</t>
  </si>
  <si>
    <t>Commune municipale de Sonceboz-Sombeval</t>
  </si>
  <si>
    <t>Commune municipale de Sonvilier</t>
  </si>
  <si>
    <t>Commune municipale de Tramelan</t>
  </si>
  <si>
    <t>Commune municipale de Péry-La Heutte</t>
  </si>
  <si>
    <t>Einwohnergemeinde Erlach</t>
  </si>
  <si>
    <t>Einwohnergemeinde Finsterhennen</t>
  </si>
  <si>
    <t>Einwohnergemeinde Ins</t>
  </si>
  <si>
    <t>Einwohnergemeinde Treiten</t>
  </si>
  <si>
    <t>Einwohnergemeinde Diemerswil</t>
  </si>
  <si>
    <t>Einwohnergemeinde Fraubrunnen</t>
  </si>
  <si>
    <t>Einwohnergemeinde Jegenstorf</t>
  </si>
  <si>
    <t>Einwohnergemeinde Iffwil</t>
  </si>
  <si>
    <t>Einwohnergemeinde Moosseedorf</t>
  </si>
  <si>
    <t>Einwohnergemeinde Münchenbuchsee</t>
  </si>
  <si>
    <t>Einwohnergemeinde Urtenen-Schönbühl</t>
  </si>
  <si>
    <t>Einwohnergemeinde Zuzwil (BE)</t>
  </si>
  <si>
    <t>Einwohnergemeinde Adelboden</t>
  </si>
  <si>
    <t>Gemischte Gemeinde Aeschi b. Spiez</t>
  </si>
  <si>
    <t>Einwohnergemeinde Frutigen</t>
  </si>
  <si>
    <t>Einwohnergemeinde Kandersteg</t>
  </si>
  <si>
    <t>Einwohnergemeinde Krattigen</t>
  </si>
  <si>
    <t>Einwohnergemeinde Reichenbach im Kandertal</t>
  </si>
  <si>
    <t>Einwohnergemeinde Beatenberg</t>
  </si>
  <si>
    <t>Einwohnergemeinde Bönigen</t>
  </si>
  <si>
    <t>Einwohnergemeinde Brienz</t>
  </si>
  <si>
    <t>Einwohnergemeinde Därligen</t>
  </si>
  <si>
    <t>Einwohnergemeinde Grindelwald</t>
  </si>
  <si>
    <t>Einwohnergemeinde Gsteigwiler</t>
  </si>
  <si>
    <t>Einwohnergemeinde Gündlischwand</t>
  </si>
  <si>
    <t>Einwohnergemeinde Habkern</t>
  </si>
  <si>
    <t>Einwohnergemeinde Hofstetten bei Brienz</t>
  </si>
  <si>
    <t>Einwohnergemeinde Interlaken</t>
  </si>
  <si>
    <t>Gemischte Gemeinde Iseltwald</t>
  </si>
  <si>
    <t>Einwohnergemeinde Lauterbrunnen</t>
  </si>
  <si>
    <t>Einwohnergemeinde Leissigen</t>
  </si>
  <si>
    <t>Einwohnergemeinde Matten bei Interlaken</t>
  </si>
  <si>
    <t>Einwohnergemeinde Ringgenberg (BE)</t>
  </si>
  <si>
    <t>Einwohnergemeinde Unterseen</t>
  </si>
  <si>
    <t>Einwohnergemeinde Wilderswil</t>
  </si>
  <si>
    <t>Einwohnergemeinde Arni BE</t>
  </si>
  <si>
    <t>Einwohnergemeinde Biglen</t>
  </si>
  <si>
    <t>Einwohnergemeinde Bowil</t>
  </si>
  <si>
    <t>Einwohnergemeinde Brenzikofen</t>
  </si>
  <si>
    <t>Einwohnergemeinde Freimettigen</t>
  </si>
  <si>
    <t>Einwohnergemeinde Grosshöchstetten</t>
  </si>
  <si>
    <t>Einwohnergemeinde Häutligen</t>
  </si>
  <si>
    <t>Einwohnergemeinde Herbligen</t>
  </si>
  <si>
    <t>Einwohnergemeinde Kiesen</t>
  </si>
  <si>
    <t>Einwohnergemeinde Konolfingen</t>
  </si>
  <si>
    <t>Einwohnergemeinde Linden</t>
  </si>
  <si>
    <t>Einwohnergemeinde Mirchel</t>
  </si>
  <si>
    <t>Einwohnergemeinde Münsingen</t>
  </si>
  <si>
    <t>Einwohnergemeinde Niederhünigen</t>
  </si>
  <si>
    <t>Einwohnergemeinde Oberdiessbach</t>
  </si>
  <si>
    <t>Einwohnergemeinde Oberthal</t>
  </si>
  <si>
    <t>Einwohnergemeinde Oppligen</t>
  </si>
  <si>
    <t>Einwohnergemeinde Rubigen</t>
  </si>
  <si>
    <t>Einwohnergemeinde Walkringen</t>
  </si>
  <si>
    <t>Einwohnergemeinde Worb</t>
  </si>
  <si>
    <t>Einwohnergemeinde Zäziwil</t>
  </si>
  <si>
    <t>Einwohnergemeinde Allmendingen</t>
  </si>
  <si>
    <t>Einwohnergemeinde Wichtrach</t>
  </si>
  <si>
    <t>Einwohnergemeinde Ferenbalm</t>
  </si>
  <si>
    <t>Einwohnergemeinde Frauenkappelen</t>
  </si>
  <si>
    <t>Einwohnergemeinde Kriechenwil</t>
  </si>
  <si>
    <t>Einwohnergemeinde Laupen</t>
  </si>
  <si>
    <t>Einwohnergemeinde Mühleberg</t>
  </si>
  <si>
    <t>Einwohnergemeinde Münchenwiler</t>
  </si>
  <si>
    <t>Einwohnergemeinde Neuenegg</t>
  </si>
  <si>
    <t>Einwohnergemeinde Wileroltigen</t>
  </si>
  <si>
    <t>Commune municipale de Champoz</t>
  </si>
  <si>
    <t>Commune municipale de Court</t>
  </si>
  <si>
    <t>Commune mixte de Loveresse</t>
  </si>
  <si>
    <t>Commune municipale de Moutier</t>
  </si>
  <si>
    <t>Commune municipale de Perrefitte</t>
  </si>
  <si>
    <t>Commune municipale de Reconvilier</t>
  </si>
  <si>
    <t>Commune municipale de Saicourt</t>
  </si>
  <si>
    <t>Commune municipale de Sorvilier</t>
  </si>
  <si>
    <t>Commune municipale de Tavannes</t>
  </si>
  <si>
    <t>Commune mixte de Petit-Val</t>
  </si>
  <si>
    <t>Commune mixte de Valbirse</t>
  </si>
  <si>
    <t>Commune municipale de La Neuveville</t>
  </si>
  <si>
    <t>Einwohnergemeinde Bellmund</t>
  </si>
  <si>
    <t>Einwohnergemeinde Brügg</t>
  </si>
  <si>
    <t>Einwohnergemeinde Jens</t>
  </si>
  <si>
    <t>Einwohnergemeinde Ipsach</t>
  </si>
  <si>
    <t>Einwohnergemeinde Nidau</t>
  </si>
  <si>
    <t>Einwohnergemeinde Orpund</t>
  </si>
  <si>
    <t>Einwohnergemeinde Port</t>
  </si>
  <si>
    <t>Einwohnergemeinde Safnern</t>
  </si>
  <si>
    <t>Einwohnergemeinde Schwadernau</t>
  </si>
  <si>
    <t>Einwohnergemeinde Studen (BE)</t>
  </si>
  <si>
    <t>Einwohnergemeinde Sutz-Lattrigen</t>
  </si>
  <si>
    <t>Einwohnergemeinde Täuffelen</t>
  </si>
  <si>
    <t>Einwohnergemeinde Walperswil</t>
  </si>
  <si>
    <t>Einwohnergemeinde Worben</t>
  </si>
  <si>
    <t>Einwohnergemeinde Twann-Tüscherz</t>
  </si>
  <si>
    <t>Einwohnergemeinde Därstetten</t>
  </si>
  <si>
    <t>Einwohnergemeinde Diemtigen</t>
  </si>
  <si>
    <t>Einwohnergemeinde Erlenbach im Simmental</t>
  </si>
  <si>
    <t>Einwohnergemeinde Oberwil im Simmental</t>
  </si>
  <si>
    <t>Einwohnergemeinde Reutigen</t>
  </si>
  <si>
    <t>Einwohnergemeinde Spiez</t>
  </si>
  <si>
    <t>Einwohnergemeinde Wimmis</t>
  </si>
  <si>
    <t>Einwohnergemeinde Stocken-Höfen</t>
  </si>
  <si>
    <t>Einwohnergemeinde Hasliberg</t>
  </si>
  <si>
    <t>Einwohnergemeinde Innertkirchen</t>
  </si>
  <si>
    <t>Einwohnergemeinde Meiringen</t>
  </si>
  <si>
    <t>Einwohnergemeinde Boltigen</t>
  </si>
  <si>
    <t>Einwohnergemeinde Lenk</t>
  </si>
  <si>
    <t>Einwohnergemeinde St. Stephan</t>
  </si>
  <si>
    <t>Einwohnergemeinde Zweisimmen</t>
  </si>
  <si>
    <t>Einwohnergemeinde Gsteig b. Gstaad</t>
  </si>
  <si>
    <t>Einwohnergemeinde Lauenen</t>
  </si>
  <si>
    <t>Einwohnergemeinde Saanen</t>
  </si>
  <si>
    <t>Einwohnergemeinde Guggisberg</t>
  </si>
  <si>
    <t>Einwohnergemeinde Rüschegg</t>
  </si>
  <si>
    <t>Einwohnergemeinde Schwarzenburg</t>
  </si>
  <si>
    <t>Einwohnergemeinde Belp</t>
  </si>
  <si>
    <t>Einwohnergemeinde Burgistein</t>
  </si>
  <si>
    <t>Einwohnergemeinde Gerzensee</t>
  </si>
  <si>
    <t>Einwohnergemeinde Gurzelen</t>
  </si>
  <si>
    <t>Einwohnergemeinde Kaufdorf</t>
  </si>
  <si>
    <t>Einwohnergemeinde Kehrsatz</t>
  </si>
  <si>
    <t>Einwohnergemeinde Niedermuhlern</t>
  </si>
  <si>
    <t>Einwohnergemeinde Riggisberg</t>
  </si>
  <si>
    <t>Einwohnergemeinde Rüeggisberg</t>
  </si>
  <si>
    <t>Einwohnergemeinde Rümligen</t>
  </si>
  <si>
    <t>Einwohnergemeinde Seftigen</t>
  </si>
  <si>
    <t>Einwohnergemeinde Toffen</t>
  </si>
  <si>
    <t>Einwohnergemeinde Uttigen</t>
  </si>
  <si>
    <t>Einwohnergemeinde Wattenwil</t>
  </si>
  <si>
    <t>Einwohnergemeinde Wald BE</t>
  </si>
  <si>
    <t>Einwohnergemeinde Thurnen</t>
  </si>
  <si>
    <t>Einwohnergemeinde Eggiwil</t>
  </si>
  <si>
    <t>Einwohnergemeinde Langnau im Emmental</t>
  </si>
  <si>
    <t>Einwohnergemeinde Lauperswil</t>
  </si>
  <si>
    <t>Einwohnergemeinde Röthenbach im Emmental</t>
  </si>
  <si>
    <t>Einwohnergemeinde Rüderswil</t>
  </si>
  <si>
    <t>Einwohnergemeinde Schangnau</t>
  </si>
  <si>
    <t>Einwohnergemeinde Signau</t>
  </si>
  <si>
    <t>Einwohnergemeinde Trub</t>
  </si>
  <si>
    <t>Einwohnergemeinde Trubschachen</t>
  </si>
  <si>
    <t>Einwohnergemeinde Blumenstein</t>
  </si>
  <si>
    <t>Einwohnergemeinde Buchholterberg</t>
  </si>
  <si>
    <t>Einwohnergemeinde Eriz</t>
  </si>
  <si>
    <t>Einwohnergemeinde Fahrni</t>
  </si>
  <si>
    <t>Einwohnergemeinde Heiligenschwendi</t>
  </si>
  <si>
    <t>Einwohnergemeinde Heimberg</t>
  </si>
  <si>
    <t>Einwohnergemeinde Homberg</t>
  </si>
  <si>
    <t>Einwohnergemeinde Oberlangenegg</t>
  </si>
  <si>
    <t>Einwohnergemeinde Sigriswil</t>
  </si>
  <si>
    <t>Einwohnergemeinde Steffisburg</t>
  </si>
  <si>
    <t>Einwohnergemeinde Thierachern</t>
  </si>
  <si>
    <t>Stadt Thun</t>
  </si>
  <si>
    <t>Einwohnergemeinde Uebeschi</t>
  </si>
  <si>
    <t>Einwohnergemeinde Uetendorf</t>
  </si>
  <si>
    <t>Einwohnergemeinde Unterlangenegg</t>
  </si>
  <si>
    <t>Einwohnergemeinde Forst-Längenbühl</t>
  </si>
  <si>
    <t>Einwohnergemeinde Affoltern im Emmental</t>
  </si>
  <si>
    <t>Einwohnergemeinde Dürrenroth</t>
  </si>
  <si>
    <t>Einwohnergemeinde Eriswil</t>
  </si>
  <si>
    <t>Einwohnergemeinde Huttwil</t>
  </si>
  <si>
    <t>Einwohnergemeinde Lützelflüh</t>
  </si>
  <si>
    <t>Einwohnergemeinde Rüegsau</t>
  </si>
  <si>
    <t>Einwohnergemeinde Sumiswald</t>
  </si>
  <si>
    <t>Einwohnergemeinde Trachselwald</t>
  </si>
  <si>
    <t>Einwohnergemeinde Walterswil (BE)</t>
  </si>
  <si>
    <t>Einwohnergemeinde Wyssachen</t>
  </si>
  <si>
    <t>Einwohnergemeinde Attiswil</t>
  </si>
  <si>
    <t>Einwohnergemeinde Herzogenbuchsee</t>
  </si>
  <si>
    <t>Einwohnergemeinde Niederbipp</t>
  </si>
  <si>
    <t>Einwohnergemeinde Oberbipp</t>
  </si>
  <si>
    <t>Einwohnergemeinde Wangen an der Aare</t>
  </si>
  <si>
    <t>Einwohnergemeinde Wiedlisbach</t>
  </si>
  <si>
    <t>Office de l’enseignement préscolaire et obligatoire du conseil et de l’orientation (OECO)</t>
  </si>
  <si>
    <t>Champoz, Sorvilier, syndicat scolaire du Bas de la Vallée, Court</t>
  </si>
  <si>
    <t>Träger</t>
  </si>
  <si>
    <t>angeschlossen Änderung</t>
  </si>
  <si>
    <t>CHF</t>
  </si>
  <si>
    <t xml:space="preserve">Direction de l'instruction publique et de la culture
Office de l'école obligatoire et du conseil
</t>
  </si>
  <si>
    <t>Demande de subvention cantonale pour le travail social en 
milieu scolaire</t>
  </si>
  <si>
    <t>Instructions</t>
  </si>
  <si>
    <t>La personne de la commune ou du syndicat de la commune responsable du travail social en milieu scolaire remplit ce formulaire et, par sa signature, confirme l'exactitude des données fournies.</t>
  </si>
  <si>
    <t>à</t>
  </si>
  <si>
    <t xml:space="preserve">Madame </t>
  </si>
  <si>
    <t xml:space="preserve">En cas de question, veuillez vous adresser à: </t>
  </si>
  <si>
    <t>Demande de subvention cantonale pour le travail social en milieu scolaire</t>
  </si>
  <si>
    <t>A) ACCÈS AU TRAVAIL SOCIAL EN MILIEU SCOLAIRE</t>
  </si>
  <si>
    <t>Les élèves des degrés suivants ont accès au
travail social en milieu scolaire :</t>
  </si>
  <si>
    <t>Nombre d'élèves ayant accès au travail social en milieu scolaire*</t>
  </si>
  <si>
    <t>École enfantine</t>
  </si>
  <si>
    <t>Cycle élémentaire</t>
  </si>
  <si>
    <t>Degré primaire</t>
  </si>
  <si>
    <t>Degré secondaire I</t>
  </si>
  <si>
    <t>B) POURCENTAGES DE DEGRÉ D'OCCUPATION ET COÛTS DE TRAITEMENT</t>
  </si>
  <si>
    <t>Total des pourcentages de degré d'occupation affectés au travail social en milieu scolaire</t>
  </si>
  <si>
    <t>C) QUESTIONS DE CONTRÔLE</t>
  </si>
  <si>
    <t>Les élèves, le corps enseignant, les autres membres du personnel d’encadrement de l’école et les parents bénéficient d’un accès direct au travail social en milieu scolaire (art. 16, lit. b OEO).</t>
  </si>
  <si>
    <t>Les personnes prenant en charge le travail social en milieu scolaire disposent des qualifications requises (art. 16, lit. c OEO).</t>
  </si>
  <si>
    <t>Au moins 20 pour cent d’un poste à temps plein sont dédiés au travail social en milieu scolaire  (art. 16, lit. d OEO).</t>
  </si>
  <si>
    <t>La collaboration entre les personnes chargées du travail social en milieu scolaire et d’autres institutions et autorités dans les domaines scolaire, social, sanitaire et du conseil est garantie (art. 16, lit. e OEO).</t>
  </si>
  <si>
    <t>non</t>
  </si>
  <si>
    <t>D) SUBVENTION CANTONALE*</t>
  </si>
  <si>
    <t>Montant prévisionnel de la subvention cantonale versée à la commune</t>
  </si>
  <si>
    <t>Subvention par élève</t>
  </si>
  <si>
    <t>Données du compte sur lequel la subvention doit être versée</t>
  </si>
  <si>
    <t>IBAN ou CCP</t>
  </si>
  <si>
    <t xml:space="preserve">Adresse du bénéficiaire </t>
  </si>
  <si>
    <t>Les champs suivants sont facultatifs. Les données recueillies sont destinées au reporting cantonal concernant le travail social en milieu scolaire.</t>
  </si>
  <si>
    <t>E) DOMAINES D'INTERVENTION DU TRAVAIL SOCIAL EN MILIEU SCOLAIRE</t>
  </si>
  <si>
    <t>Le premier contact avec le travail social en milieu scolaire est établi par l'intermédiaire…</t>
  </si>
  <si>
    <t>Part du temps de travail des travailleuses et travailleurs sociaux consacrée…</t>
  </si>
  <si>
    <t>à la prévention</t>
  </si>
  <si>
    <t>au conseil aux élèves</t>
  </si>
  <si>
    <t>au conseil à d'autres personnes</t>
  </si>
  <si>
    <t>à la coordination avec les autres services d'aide</t>
  </si>
  <si>
    <t>autre (merci de préciser)</t>
  </si>
  <si>
    <t>Part des cas</t>
  </si>
  <si>
    <t>des élèves eux-mêmes</t>
  </si>
  <si>
    <t>des parents</t>
  </si>
  <si>
    <t>de la direction d'école</t>
  </si>
  <si>
    <t>Les motifs de consultation du travail social en milieu scolaire sont…</t>
  </si>
  <si>
    <t>les conflits / problèmes relationnels</t>
  </si>
  <si>
    <t>la santé / le développement</t>
  </si>
  <si>
    <t>des évènements difficiles</t>
  </si>
  <si>
    <t>des actes de violence à l'école</t>
  </si>
  <si>
    <t>des questions éducatives / familiales</t>
  </si>
  <si>
    <t>l'apprentissage</t>
  </si>
  <si>
    <t>Portée du travail social en milieu scolaire</t>
  </si>
  <si>
    <t>F) REMARQUES</t>
  </si>
  <si>
    <t>Par leur signature, les personnes compétentes confirment l'exactitude des données.</t>
  </si>
  <si>
    <t>Date et signature de la personne responsable du travail social en milieu scolaire</t>
  </si>
  <si>
    <t>Date et signature du ou de la responsable du dicastère</t>
  </si>
  <si>
    <t>Commune</t>
  </si>
  <si>
    <t xml:space="preserve">La Direction de l'instruction publique et de la culture examine la demande. La subvention est généralement versée avant la fin de l'année civile durant laquelle s'est terminée l'année scolaire concernée.  </t>
  </si>
  <si>
    <t>Nombre d'élèves ayant accès au travail social en milieu scolaire</t>
  </si>
  <si>
    <t>10% des coûts de traitement effectifs liés au travail social en milieu scolaire</t>
  </si>
  <si>
    <t>Service d’action sociale Courtelary (SASC)</t>
  </si>
  <si>
    <t>Sonvilier, Renan, Corgémont, Cortébert, Sonceboz, Péry-La Heutte; Syndicat ESBV secondaire</t>
  </si>
  <si>
    <t>cindy.bartlome@be.ch</t>
  </si>
  <si>
    <t>Cindy Bartlomé</t>
  </si>
  <si>
    <t>031 636 16 63</t>
  </si>
  <si>
    <r>
      <t xml:space="preserve">Veuillez joindre les documents suivants lors de la </t>
    </r>
    <r>
      <rPr>
        <b/>
        <sz val="10"/>
        <rFont val="Arial"/>
        <family val="2"/>
      </rPr>
      <t>première demande</t>
    </r>
    <r>
      <rPr>
        <sz val="10"/>
        <rFont val="Arial"/>
        <family val="2"/>
      </rPr>
      <t xml:space="preserve"> :
- concept relatif au travail social en milieu scolaire,   
- décision de la commune / syndicat scolaire concernant la mise en place du travail social en milieu scolaire
- contrat de collaboration avec les communes associées</t>
    </r>
  </si>
  <si>
    <t>Nous vous serions reconnaissants de bien vouloir nous envoyer, par e-mail, avant le 30 septembre 2024
- le fichier en format Excel
- le formulaire dûment complété et signé en format PDF</t>
  </si>
  <si>
    <t>Comme indiqué dans le rapport de l'année précédente: 
Communes associées pour l'année scolaire 2022/23</t>
  </si>
  <si>
    <t>Modifications et compléments:
Communes associées pour l'année scolaire 2023/24</t>
  </si>
  <si>
    <t>Total des coûts de traitement effectifs (bruts) pour le travail social en milieu scolaire, année scolaire 2023/24</t>
  </si>
  <si>
    <t>*La date de référence est le 15 septembre 2023</t>
  </si>
  <si>
    <t>*Art. 19 OEO : Une subvention de 16.25 francs est octroyée pour chaque élève ayant directement accès au travail social en milieu scolaire. Si le montant ainsi calculé dépasse 10% des coûts de traitement effectifs, la commune n’a droit qu’à une subvention correspondant à 10% des coûts de traitement effectifs.</t>
  </si>
  <si>
    <t>Nombre de consultations avec des élèves lors de l'année scolaire 2023/24 (selon le relevé des prestations/la statistique)</t>
  </si>
  <si>
    <t>Angeschlossene Gemeinden gem. SJ22/23</t>
  </si>
  <si>
    <t>Commune ou syndicat de communes</t>
  </si>
  <si>
    <r>
      <t>Personne assumant la direction du travail social en milieu scolaire dans la commune ou le syndicat de communes</t>
    </r>
    <r>
      <rPr>
        <sz val="10"/>
        <rFont val="Arial"/>
        <family val="2"/>
      </rPr>
      <t xml:space="preserve"> (nom, prénom, téléphone, courriel)</t>
    </r>
  </si>
  <si>
    <t>des enseignantes et enseignants</t>
  </si>
  <si>
    <t>Tramelan, Reconvilier, Saicourt, Loveresse, ES La Courtine, Mont-Tramelan, Petit-Val, Saules</t>
  </si>
  <si>
    <r>
      <t>Année scolaire 2023/24</t>
    </r>
    <r>
      <rPr>
        <sz val="14"/>
        <rFont val="Arial"/>
        <family val="2"/>
      </rPr>
      <t xml:space="preserve"> (1</t>
    </r>
    <r>
      <rPr>
        <vertAlign val="superscript"/>
        <sz val="14"/>
        <rFont val="Arial"/>
        <family val="2"/>
      </rPr>
      <t>er</t>
    </r>
    <r>
      <rPr>
        <sz val="14"/>
        <rFont val="Arial"/>
        <family val="2"/>
      </rPr>
      <t xml:space="preserve"> août 2023 - 31 juillet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</si>
</sst>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 &quot;€&quot;_-;\-* #,##0\ &quot;€&quot;_-;_-* &quot;-&quot;\ &quot;€&quot;_-;_-@_-"/>
    <numFmt numFmtId="165" formatCode="_-* #,##0.00\ _€_-;\-* #,##0.00\ _€_-;_-* &quot;-&quot;??\ _€_-;_-@_-"/>
    <numFmt numFmtId="166" formatCode="_-* #,##0.00;\-* #,##0.00;_-* &quot;-&quot;??;_-@_-"/>
    <numFmt numFmtId="167" formatCode="&quot;CHF&quot;* #,##0.00"/>
    <numFmt numFmtId="168" formatCode="[$CHF]\ #,##0.00"/>
    <numFmt numFmtId="169" formatCode="0\ %"/>
    <numFmt numFmtId="170" formatCode="&quot;CHF&quot;\ \ \ #,##0.00_);\(&quot;CHF&quot;\ \ \ #,##0.00\)"/>
  </numFmts>
  <fonts count="48" x14ac:knownFonts="1">
    <font>
      <sz val="11"/>
      <color theme="1"/>
      <name val="Arial"/>
      <family val="2"/>
      <scheme val="minor"/>
    </font>
    <font>
      <sz val="10.5"/>
      <color theme="1"/>
      <name val="Arial"/>
      <family val="2"/>
    </font>
    <font>
      <sz val="18"/>
      <color theme="3"/>
      <name val="Arial"/>
      <family val="2"/>
      <scheme val="major"/>
    </font>
    <font>
      <sz val="10.5"/>
      <color theme="1"/>
      <name val="Arial"/>
      <family val="2"/>
      <scheme val="minor"/>
    </font>
    <font>
      <b/>
      <sz val="10.5"/>
      <color rgb="FF3F3F3F"/>
      <name val="Arial"/>
      <family val="2"/>
      <scheme val="major"/>
    </font>
    <font>
      <i/>
      <sz val="10.5"/>
      <color rgb="FF7F7F7F"/>
      <name val="Arial"/>
      <family val="2"/>
      <scheme val="minor"/>
    </font>
    <font>
      <sz val="10.5"/>
      <color rgb="FFFA7D00"/>
      <name val="Arial"/>
      <family val="2"/>
      <scheme val="minor"/>
    </font>
    <font>
      <sz val="10.5"/>
      <color rgb="FFFF0000"/>
      <name val="Arial"/>
      <family val="2"/>
      <scheme val="minor"/>
    </font>
    <font>
      <b/>
      <sz val="10.5"/>
      <color theme="0"/>
      <name val="Arial"/>
      <family val="2"/>
      <scheme val="minor"/>
    </font>
    <font>
      <b/>
      <sz val="10.5"/>
      <color theme="1"/>
      <name val="Arial"/>
      <family val="2"/>
      <scheme val="minor"/>
    </font>
    <font>
      <b/>
      <sz val="15"/>
      <color theme="1"/>
      <name val="Arial"/>
      <family val="2"/>
      <scheme val="major"/>
    </font>
    <font>
      <b/>
      <sz val="13"/>
      <name val="Arial"/>
      <family val="2"/>
      <scheme val="major"/>
    </font>
    <font>
      <b/>
      <sz val="11"/>
      <name val="Arial"/>
      <family val="3"/>
      <scheme val="major"/>
    </font>
    <font>
      <sz val="10.5"/>
      <color theme="0"/>
      <name val="Arial"/>
      <family val="2"/>
      <scheme val="minor"/>
    </font>
    <font>
      <u/>
      <sz val="10.5"/>
      <color theme="1"/>
      <name val="Arial"/>
      <family val="2"/>
      <scheme val="minor"/>
    </font>
    <font>
      <sz val="10.5"/>
      <color theme="6" tint="-0.24994659260841701"/>
      <name val="Arial"/>
      <family val="2"/>
      <scheme val="minor"/>
    </font>
    <font>
      <sz val="10.5"/>
      <color theme="8"/>
      <name val="Arial"/>
      <family val="2"/>
      <scheme val="minor"/>
    </font>
    <font>
      <sz val="10.5"/>
      <color theme="9"/>
      <name val="Arial"/>
      <family val="2"/>
      <scheme val="minor"/>
    </font>
    <font>
      <b/>
      <sz val="10.5"/>
      <color theme="8"/>
      <name val="Arial"/>
      <family val="2"/>
      <scheme val="major"/>
    </font>
    <font>
      <sz val="9"/>
      <name val="Helvetica"/>
    </font>
    <font>
      <sz val="10"/>
      <name val="Arial"/>
      <family val="2"/>
    </font>
    <font>
      <sz val="11"/>
      <color theme="1"/>
      <name val="Arial"/>
      <family val="2"/>
      <scheme val="minor"/>
    </font>
    <font>
      <b/>
      <sz val="10"/>
      <name val="Arial"/>
      <family val="2"/>
    </font>
    <font>
      <b/>
      <sz val="12"/>
      <name val="Arial"/>
      <family val="2"/>
    </font>
    <font>
      <b/>
      <u/>
      <sz val="10"/>
      <color indexed="12"/>
      <name val="Arial"/>
      <family val="2"/>
    </font>
    <font>
      <b/>
      <sz val="16"/>
      <name val="Arial"/>
      <family val="2"/>
    </font>
    <font>
      <sz val="16"/>
      <name val="Arial"/>
      <family val="2"/>
    </font>
    <font>
      <sz val="12"/>
      <name val="Arial"/>
      <family val="2"/>
    </font>
    <font>
      <b/>
      <sz val="11"/>
      <name val="Arial"/>
      <family val="2"/>
    </font>
    <font>
      <sz val="9"/>
      <name val="Arial"/>
      <family val="2"/>
    </font>
    <font>
      <sz val="8"/>
      <name val="Arial"/>
      <family val="2"/>
    </font>
    <font>
      <sz val="11"/>
      <name val="Arial"/>
      <family val="2"/>
    </font>
    <font>
      <sz val="9"/>
      <color indexed="81"/>
      <name val="Tahoma"/>
      <family val="2"/>
    </font>
    <font>
      <b/>
      <u/>
      <sz val="10.5"/>
      <color rgb="FF0000FF"/>
      <name val="Arial"/>
      <family val="2"/>
      <scheme val="minor"/>
    </font>
    <font>
      <b/>
      <sz val="11"/>
      <color theme="1"/>
      <name val="Arial"/>
      <family val="2"/>
      <scheme val="minor"/>
    </font>
    <font>
      <sz val="11"/>
      <color theme="0"/>
      <name val="Arial"/>
      <family val="2"/>
      <scheme val="minor"/>
    </font>
    <font>
      <sz val="10"/>
      <color theme="1"/>
      <name val="Arial"/>
      <family val="2"/>
      <scheme val="minor"/>
    </font>
    <font>
      <b/>
      <sz val="10"/>
      <color theme="1"/>
      <name val="Arial"/>
      <family val="2"/>
      <scheme val="minor"/>
    </font>
    <font>
      <b/>
      <i/>
      <sz val="10"/>
      <name val="Arial"/>
      <family val="2"/>
    </font>
    <font>
      <b/>
      <sz val="14"/>
      <name val="Arial"/>
      <family val="2"/>
    </font>
    <font>
      <sz val="14"/>
      <name val="Arial"/>
      <family val="2"/>
    </font>
    <font>
      <sz val="14"/>
      <color theme="0"/>
      <name val="Arial"/>
      <family val="2"/>
      <scheme val="minor"/>
    </font>
    <font>
      <sz val="14"/>
      <color theme="1"/>
      <name val="Arial"/>
      <family val="2"/>
      <scheme val="minor"/>
    </font>
    <font>
      <sz val="9"/>
      <color indexed="81"/>
      <name val="Segoe UI"/>
      <family val="2"/>
    </font>
    <font>
      <b/>
      <sz val="14"/>
      <color theme="9" tint="-0.249977111117893"/>
      <name val="Arial"/>
      <family val="2"/>
      <scheme val="minor"/>
    </font>
    <font>
      <sz val="11"/>
      <name val="Arial"/>
      <family val="2"/>
      <scheme val="minor"/>
    </font>
    <font>
      <b/>
      <sz val="9"/>
      <color indexed="81"/>
      <name val="Segoe UI"/>
      <family val="2"/>
    </font>
    <font>
      <vertAlign val="superscript"/>
      <sz val="14"/>
      <name val="Arial"/>
      <family val="2"/>
    </font>
  </fonts>
  <fills count="38">
    <fill>
      <patternFill patternType="none"/>
    </fill>
    <fill>
      <patternFill patternType="gray125"/>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6" tint="0.39994506668294322"/>
        <bgColor indexed="64"/>
      </patternFill>
    </fill>
    <fill>
      <patternFill patternType="solid">
        <fgColor theme="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B7DEE8"/>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99"/>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1"/>
      </top>
      <bottom style="double">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auto="1"/>
      </top>
      <bottom style="thin">
        <color auto="1"/>
      </bottom>
      <diagonal/>
    </border>
    <border>
      <left/>
      <right/>
      <top style="hair">
        <color indexed="64"/>
      </top>
      <bottom/>
      <diagonal/>
    </border>
    <border>
      <left/>
      <right/>
      <top/>
      <bottom style="hair">
        <color indexed="64"/>
      </bottom>
      <diagonal/>
    </border>
  </borders>
  <cellStyleXfs count="50">
    <xf numFmtId="0" fontId="0" fillId="0" borderId="0"/>
    <xf numFmtId="165" fontId="1" fillId="0" borderId="0" applyFont="0" applyFill="0" applyBorder="0" applyAlignment="0" applyProtection="0"/>
    <xf numFmtId="166" fontId="3" fillId="0" borderId="0" applyFill="0" applyBorder="0" applyAlignment="0" applyProtection="0"/>
    <xf numFmtId="167" fontId="3" fillId="0" borderId="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Alignment="0" applyProtection="0"/>
    <xf numFmtId="0" fontId="12" fillId="0" borderId="0" applyNumberFormat="0" applyFill="0" applyAlignment="0" applyProtection="0"/>
    <xf numFmtId="0" fontId="12" fillId="0" borderId="0" applyNumberFormat="0" applyFill="0" applyAlignment="0" applyProtection="0"/>
    <xf numFmtId="0" fontId="15" fillId="29" borderId="0" applyNumberFormat="0" applyBorder="0" applyAlignment="0" applyProtection="0"/>
    <xf numFmtId="0" fontId="17" fillId="31" borderId="0" applyNumberFormat="0" applyBorder="0" applyAlignment="0" applyProtection="0"/>
    <xf numFmtId="0" fontId="16" fillId="30" borderId="0" applyNumberFormat="0" applyBorder="0" applyAlignment="0" applyProtection="0"/>
    <xf numFmtId="0" fontId="3" fillId="32" borderId="1" applyNumberFormat="0" applyAlignment="0" applyProtection="0"/>
    <xf numFmtId="0" fontId="4" fillId="2" borderId="2" applyNumberFormat="0" applyAlignment="0" applyProtection="0"/>
    <xf numFmtId="0" fontId="18" fillId="2" borderId="1" applyNumberFormat="0" applyAlignment="0" applyProtection="0"/>
    <xf numFmtId="0" fontId="6" fillId="0" borderId="3" applyNumberFormat="0" applyFill="0" applyAlignment="0" applyProtection="0"/>
    <xf numFmtId="0" fontId="8" fillId="3" borderId="4" applyNumberFormat="0" applyAlignment="0" applyProtection="0"/>
    <xf numFmtId="0" fontId="7" fillId="0" borderId="0" applyNumberFormat="0" applyFill="0" applyBorder="0" applyAlignment="0" applyProtection="0"/>
    <xf numFmtId="0" fontId="3" fillId="28" borderId="5" applyNumberFormat="0" applyAlignment="0" applyProtection="0"/>
    <xf numFmtId="0" fontId="5" fillId="0" borderId="0" applyNumberFormat="0" applyFill="0" applyBorder="0" applyAlignment="0" applyProtection="0"/>
    <xf numFmtId="0" fontId="9" fillId="0" borderId="6" applyNumberFormat="0" applyFill="0" applyAlignment="0" applyProtection="0"/>
    <xf numFmtId="0" fontId="14" fillId="0" borderId="0" applyNumberFormat="0" applyFill="0" applyBorder="0" applyAlignment="0" applyProtection="0"/>
    <xf numFmtId="0" fontId="1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13" fillId="27" borderId="0" applyNumberFormat="0" applyBorder="0" applyAlignment="0" applyProtection="0"/>
    <xf numFmtId="4" fontId="3" fillId="0" borderId="0" applyFont="0" applyFill="0" applyBorder="0" applyProtection="0"/>
    <xf numFmtId="9" fontId="21" fillId="0" borderId="0" applyFont="0" applyFill="0" applyBorder="0" applyAlignment="0" applyProtection="0"/>
    <xf numFmtId="0" fontId="20" fillId="0" borderId="0"/>
  </cellStyleXfs>
  <cellXfs count="189">
    <xf numFmtId="0" fontId="0" fillId="0" borderId="0" xfId="0"/>
    <xf numFmtId="0" fontId="0" fillId="0" borderId="0" xfId="0" applyProtection="1"/>
    <xf numFmtId="0" fontId="22" fillId="0" borderId="0" xfId="0" applyFont="1" applyProtection="1"/>
    <xf numFmtId="0" fontId="23" fillId="0" borderId="0" xfId="0" applyFont="1" applyProtection="1"/>
    <xf numFmtId="0" fontId="20" fillId="0" borderId="0" xfId="0" applyFont="1" applyAlignment="1" applyProtection="1">
      <alignment horizontal="left" vertical="center"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pplyProtection="1">
      <alignment wrapText="1"/>
    </xf>
    <xf numFmtId="0" fontId="0" fillId="0" borderId="0" xfId="0" applyBorder="1" applyAlignment="1" applyProtection="1">
      <alignment wrapText="1"/>
    </xf>
    <xf numFmtId="0" fontId="0" fillId="0" borderId="11" xfId="0" applyBorder="1"/>
    <xf numFmtId="0" fontId="14" fillId="0" borderId="0" xfId="22" applyBorder="1" applyAlignment="1" applyProtection="1">
      <alignment wrapText="1"/>
    </xf>
    <xf numFmtId="0" fontId="22" fillId="0" borderId="11" xfId="0" applyFont="1" applyBorder="1" applyAlignment="1" applyProtection="1">
      <alignment wrapText="1"/>
    </xf>
    <xf numFmtId="0" fontId="22" fillId="0" borderId="12" xfId="0" applyFont="1" applyBorder="1" applyAlignment="1">
      <alignment vertical="top"/>
    </xf>
    <xf numFmtId="0" fontId="24" fillId="0" borderId="13" xfId="22" applyFont="1" applyBorder="1" applyAlignment="1" applyProtection="1">
      <alignment vertical="top"/>
    </xf>
    <xf numFmtId="0" fontId="22" fillId="0" borderId="13" xfId="0" applyFont="1" applyBorder="1" applyAlignment="1" applyProtection="1">
      <alignment vertical="top" wrapText="1"/>
    </xf>
    <xf numFmtId="0" fontId="14" fillId="0" borderId="13" xfId="22" applyBorder="1" applyAlignment="1" applyProtection="1">
      <alignment wrapText="1"/>
    </xf>
    <xf numFmtId="0" fontId="22" fillId="0" borderId="14" xfId="0" applyFont="1" applyBorder="1" applyAlignment="1" applyProtection="1">
      <alignment wrapText="1"/>
    </xf>
    <xf numFmtId="0" fontId="20" fillId="0" borderId="0" xfId="0" applyFont="1" applyBorder="1" applyAlignment="1" applyProtection="1">
      <alignment vertical="center" wrapText="1"/>
    </xf>
    <xf numFmtId="0" fontId="0" fillId="0" borderId="0" xfId="0" applyBorder="1" applyAlignment="1" applyProtection="1">
      <alignment vertical="center" wrapText="1"/>
    </xf>
    <xf numFmtId="0" fontId="0" fillId="0" borderId="0" xfId="0" applyBorder="1" applyAlignment="1">
      <alignment vertical="center"/>
    </xf>
    <xf numFmtId="0" fontId="0" fillId="0" borderId="0" xfId="0" applyAlignment="1" applyProtection="1">
      <alignment vertical="center" wrapText="1"/>
    </xf>
    <xf numFmtId="0" fontId="0" fillId="0" borderId="0" xfId="0" applyAlignment="1">
      <alignment vertical="center"/>
    </xf>
    <xf numFmtId="0" fontId="14" fillId="0" borderId="0" xfId="22" applyAlignment="1" applyProtection="1"/>
    <xf numFmtId="4" fontId="20" fillId="0" borderId="0" xfId="0" applyNumberFormat="1" applyFont="1" applyAlignment="1" applyProtection="1">
      <alignment vertical="top" wrapText="1"/>
    </xf>
    <xf numFmtId="4" fontId="20" fillId="0" borderId="0" xfId="0" applyNumberFormat="1" applyFont="1" applyAlignment="1" applyProtection="1">
      <alignment horizontal="left" vertical="top"/>
    </xf>
    <xf numFmtId="4" fontId="14" fillId="0" borderId="0" xfId="22" applyNumberFormat="1" applyAlignment="1" applyProtection="1">
      <alignment horizontal="left"/>
    </xf>
    <xf numFmtId="4" fontId="20" fillId="0" borderId="0" xfId="0" applyNumberFormat="1" applyFont="1" applyAlignment="1" applyProtection="1">
      <alignment horizontal="left" wrapText="1"/>
    </xf>
    <xf numFmtId="0" fontId="20" fillId="0" borderId="0" xfId="0" applyFont="1" applyAlignment="1" applyProtection="1">
      <alignment horizontal="right"/>
    </xf>
    <xf numFmtId="4" fontId="20" fillId="0" borderId="0" xfId="49" applyNumberFormat="1" applyFont="1" applyAlignment="1" applyProtection="1">
      <alignment vertical="center" wrapText="1"/>
    </xf>
    <xf numFmtId="4" fontId="23" fillId="0" borderId="0" xfId="49" applyNumberFormat="1" applyFont="1" applyFill="1" applyBorder="1" applyAlignment="1" applyProtection="1">
      <alignment horizontal="left" vertical="center"/>
    </xf>
    <xf numFmtId="4" fontId="20" fillId="0" borderId="0" xfId="49" applyNumberFormat="1" applyFont="1" applyAlignment="1" applyProtection="1">
      <alignment vertical="center"/>
      <protection hidden="1"/>
    </xf>
    <xf numFmtId="4" fontId="20" fillId="0" borderId="0" xfId="49" applyNumberFormat="1" applyFont="1" applyAlignment="1" applyProtection="1">
      <alignment vertical="center"/>
    </xf>
    <xf numFmtId="4" fontId="27" fillId="0" borderId="0" xfId="49" applyNumberFormat="1" applyFont="1" applyFill="1" applyBorder="1" applyAlignment="1" applyProtection="1">
      <alignment horizontal="right" vertical="center" wrapText="1"/>
    </xf>
    <xf numFmtId="0" fontId="27" fillId="0" borderId="0" xfId="49" applyFont="1" applyFill="1" applyBorder="1" applyAlignment="1" applyProtection="1">
      <alignment horizontal="right" vertical="center" wrapText="1"/>
    </xf>
    <xf numFmtId="4" fontId="22" fillId="0" borderId="0" xfId="49" applyNumberFormat="1" applyFont="1" applyFill="1" applyBorder="1" applyAlignment="1" applyProtection="1">
      <alignment horizontal="left" vertical="center"/>
    </xf>
    <xf numFmtId="4" fontId="20" fillId="0" borderId="0" xfId="49" applyNumberFormat="1" applyFont="1" applyFill="1" applyAlignment="1" applyProtection="1">
      <alignment vertical="center"/>
    </xf>
    <xf numFmtId="0" fontId="28" fillId="0" borderId="0" xfId="49" applyFont="1" applyFill="1" applyAlignment="1" applyProtection="1">
      <alignment vertical="center"/>
    </xf>
    <xf numFmtId="0" fontId="20" fillId="0" borderId="0" xfId="49" applyFont="1" applyFill="1" applyAlignment="1" applyProtection="1">
      <alignment vertical="center"/>
    </xf>
    <xf numFmtId="0" fontId="22" fillId="0" borderId="0" xfId="49" applyFont="1" applyFill="1" applyAlignment="1" applyProtection="1">
      <alignment vertical="center"/>
    </xf>
    <xf numFmtId="0" fontId="20" fillId="0" borderId="0" xfId="49" applyFont="1" applyFill="1" applyBorder="1" applyAlignment="1" applyProtection="1">
      <alignment horizontal="center" vertical="center"/>
    </xf>
    <xf numFmtId="0" fontId="20" fillId="0" borderId="0" xfId="49" applyFont="1" applyFill="1" applyBorder="1" applyAlignment="1" applyProtection="1">
      <alignment horizontal="right" vertical="center"/>
    </xf>
    <xf numFmtId="0" fontId="20" fillId="0" borderId="0" xfId="49" applyFont="1" applyFill="1" applyBorder="1" applyAlignment="1" applyProtection="1">
      <alignment horizontal="left" vertical="center"/>
    </xf>
    <xf numFmtId="168" fontId="20" fillId="0" borderId="0" xfId="49" applyNumberFormat="1" applyFont="1" applyFill="1" applyBorder="1" applyAlignment="1" applyProtection="1">
      <alignment horizontal="right" vertical="center"/>
    </xf>
    <xf numFmtId="0" fontId="28" fillId="0" borderId="0" xfId="49" applyFont="1" applyFill="1" applyBorder="1" applyAlignment="1" applyProtection="1">
      <alignment horizontal="left" vertical="center"/>
    </xf>
    <xf numFmtId="4" fontId="20" fillId="0" borderId="0" xfId="49" applyNumberFormat="1" applyFont="1" applyFill="1" applyBorder="1" applyAlignment="1" applyProtection="1">
      <alignment vertical="center" wrapText="1"/>
    </xf>
    <xf numFmtId="4" fontId="20" fillId="0" borderId="0" xfId="49" applyNumberFormat="1" applyFont="1" applyFill="1" applyBorder="1" applyAlignment="1" applyProtection="1">
      <alignment horizontal="left" vertical="center" wrapText="1"/>
    </xf>
    <xf numFmtId="0" fontId="20" fillId="0" borderId="0" xfId="49" applyBorder="1" applyAlignment="1" applyProtection="1">
      <alignment vertical="center"/>
    </xf>
    <xf numFmtId="10" fontId="31" fillId="0" borderId="0" xfId="49" applyNumberFormat="1" applyFont="1" applyFill="1" applyBorder="1" applyAlignment="1" applyProtection="1">
      <alignment horizontal="left" vertical="center" wrapText="1"/>
    </xf>
    <xf numFmtId="0" fontId="22" fillId="0" borderId="0" xfId="49" applyFont="1" applyFill="1" applyAlignment="1" applyProtection="1">
      <alignment vertical="center" wrapText="1"/>
    </xf>
    <xf numFmtId="0" fontId="20" fillId="0" borderId="0" xfId="49" applyAlignment="1" applyProtection="1">
      <alignment vertical="center"/>
    </xf>
    <xf numFmtId="4" fontId="22" fillId="0" borderId="0" xfId="49" applyNumberFormat="1" applyFont="1" applyAlignment="1" applyProtection="1">
      <alignment vertical="center"/>
    </xf>
    <xf numFmtId="4" fontId="27" fillId="0" borderId="0" xfId="49" applyNumberFormat="1" applyFont="1" applyAlignment="1" applyProtection="1">
      <alignment vertical="center"/>
    </xf>
    <xf numFmtId="4" fontId="22" fillId="0" borderId="0" xfId="49" applyNumberFormat="1" applyFont="1" applyAlignment="1" applyProtection="1">
      <alignment vertical="center" wrapText="1"/>
    </xf>
    <xf numFmtId="0" fontId="22" fillId="0" borderId="0" xfId="49" applyFont="1" applyAlignment="1" applyProtection="1">
      <alignment vertical="center" wrapText="1"/>
    </xf>
    <xf numFmtId="4" fontId="20" fillId="0" borderId="0" xfId="49" applyNumberFormat="1" applyFont="1" applyFill="1" applyBorder="1" applyAlignment="1" applyProtection="1">
      <alignment vertical="center"/>
    </xf>
    <xf numFmtId="4" fontId="22" fillId="0" borderId="0" xfId="49" applyNumberFormat="1" applyFont="1" applyFill="1" applyBorder="1" applyAlignment="1" applyProtection="1">
      <alignment vertical="center" wrapText="1"/>
    </xf>
    <xf numFmtId="4" fontId="28" fillId="0" borderId="0" xfId="49" applyNumberFormat="1" applyFont="1" applyFill="1" applyBorder="1" applyAlignment="1" applyProtection="1">
      <alignment horizontal="left" vertical="center" wrapText="1"/>
    </xf>
    <xf numFmtId="0" fontId="0" fillId="0" borderId="0" xfId="0" applyNumberFormat="1"/>
    <xf numFmtId="0" fontId="20" fillId="0" borderId="0" xfId="49" applyNumberFormat="1" applyFont="1" applyFill="1" applyBorder="1" applyAlignment="1" applyProtection="1">
      <alignment horizontal="right" vertical="center" wrapText="1"/>
      <protection hidden="1"/>
    </xf>
    <xf numFmtId="0" fontId="0" fillId="35" borderId="0" xfId="0" applyFill="1" applyProtection="1">
      <protection locked="0"/>
    </xf>
    <xf numFmtId="4" fontId="0" fillId="35" borderId="0" xfId="0" applyNumberFormat="1" applyFill="1" applyProtection="1">
      <protection locked="0"/>
    </xf>
    <xf numFmtId="0" fontId="0" fillId="35" borderId="0" xfId="0" applyFill="1" applyAlignment="1" applyProtection="1">
      <alignment horizontal="right"/>
      <protection locked="0"/>
    </xf>
    <xf numFmtId="3" fontId="0" fillId="35" borderId="0" xfId="0" applyNumberFormat="1" applyFill="1" applyAlignment="1" applyProtection="1">
      <alignment horizontal="right"/>
      <protection locked="0"/>
    </xf>
    <xf numFmtId="169" fontId="0" fillId="35" borderId="0" xfId="0" applyNumberFormat="1" applyFill="1" applyAlignment="1" applyProtection="1">
      <alignment horizontal="right"/>
      <protection locked="0"/>
    </xf>
    <xf numFmtId="168" fontId="0" fillId="35" borderId="0" xfId="0" applyNumberFormat="1" applyFill="1" applyAlignment="1" applyProtection="1">
      <alignment horizontal="right"/>
      <protection locked="0"/>
    </xf>
    <xf numFmtId="3" fontId="0" fillId="35" borderId="0" xfId="0" applyNumberFormat="1" applyFill="1" applyProtection="1">
      <protection locked="0"/>
    </xf>
    <xf numFmtId="168" fontId="0" fillId="35" borderId="0" xfId="0" applyNumberFormat="1" applyFill="1" applyProtection="1">
      <protection locked="0"/>
    </xf>
    <xf numFmtId="0" fontId="0" fillId="35" borderId="0" xfId="0" applyNumberFormat="1" applyFill="1" applyProtection="1">
      <protection locked="0"/>
    </xf>
    <xf numFmtId="169" fontId="0" fillId="35" borderId="0" xfId="0" applyNumberFormat="1" applyFill="1" applyProtection="1">
      <protection locked="0"/>
    </xf>
    <xf numFmtId="4" fontId="0" fillId="34" borderId="0" xfId="0" applyNumberFormat="1" applyFill="1" applyProtection="1">
      <protection locked="0"/>
    </xf>
    <xf numFmtId="0" fontId="0" fillId="0" borderId="0" xfId="0" applyProtection="1">
      <protection locked="0"/>
    </xf>
    <xf numFmtId="0" fontId="0" fillId="0" borderId="0" xfId="0" applyNumberFormat="1" applyProtection="1">
      <protection locked="0"/>
    </xf>
    <xf numFmtId="0" fontId="0" fillId="0" borderId="0" xfId="0" applyAlignment="1"/>
    <xf numFmtId="0" fontId="34" fillId="0" borderId="0" xfId="0" quotePrefix="1" applyFont="1"/>
    <xf numFmtId="0" fontId="34" fillId="0" borderId="0" xfId="0" applyFont="1"/>
    <xf numFmtId="0" fontId="35" fillId="0" borderId="0" xfId="0" applyFont="1" applyProtection="1"/>
    <xf numFmtId="0" fontId="0" fillId="34" borderId="0" xfId="0" applyFill="1" applyProtection="1">
      <protection locked="0"/>
    </xf>
    <xf numFmtId="4" fontId="20" fillId="0" borderId="0" xfId="49" applyNumberFormat="1" applyFont="1" applyFill="1" applyBorder="1" applyAlignment="1" applyProtection="1">
      <alignment vertical="center"/>
    </xf>
    <xf numFmtId="0" fontId="28" fillId="0" borderId="0" xfId="49" applyFont="1" applyFill="1" applyAlignment="1" applyProtection="1">
      <alignment horizontal="left" vertical="center" wrapText="1"/>
    </xf>
    <xf numFmtId="0" fontId="22" fillId="0" borderId="0" xfId="49" applyFont="1" applyFill="1" applyAlignment="1" applyProtection="1">
      <alignment horizontal="left" vertical="center" wrapText="1"/>
    </xf>
    <xf numFmtId="4" fontId="22" fillId="0" borderId="0" xfId="49" applyNumberFormat="1" applyFont="1" applyFill="1" applyBorder="1" applyAlignment="1" applyProtection="1">
      <alignment vertical="center" wrapText="1"/>
    </xf>
    <xf numFmtId="4" fontId="28" fillId="0" borderId="8" xfId="49" applyNumberFormat="1" applyFont="1" applyFill="1" applyBorder="1" applyAlignment="1" applyProtection="1">
      <alignment horizontal="left" vertical="center"/>
    </xf>
    <xf numFmtId="4" fontId="20" fillId="0" borderId="8" xfId="49" applyNumberFormat="1" applyFont="1" applyFill="1" applyBorder="1" applyAlignment="1" applyProtection="1">
      <alignment vertical="center" wrapText="1"/>
    </xf>
    <xf numFmtId="4" fontId="20" fillId="0" borderId="8" xfId="49" applyNumberFormat="1" applyFont="1" applyFill="1" applyBorder="1" applyAlignment="1" applyProtection="1">
      <alignment vertical="center"/>
    </xf>
    <xf numFmtId="0" fontId="20" fillId="0" borderId="0" xfId="49" applyFont="1" applyFill="1" applyBorder="1" applyAlignment="1" applyProtection="1">
      <alignment horizontal="left"/>
    </xf>
    <xf numFmtId="0" fontId="20" fillId="0" borderId="13" xfId="49" applyBorder="1" applyAlignment="1" applyProtection="1">
      <alignment vertical="center"/>
    </xf>
    <xf numFmtId="0" fontId="20" fillId="0" borderId="13" xfId="49" applyFont="1" applyFill="1" applyBorder="1" applyAlignment="1" applyProtection="1">
      <alignment vertical="center"/>
    </xf>
    <xf numFmtId="0" fontId="0" fillId="0" borderId="13" xfId="0" applyBorder="1" applyProtection="1"/>
    <xf numFmtId="0" fontId="20" fillId="33" borderId="15" xfId="49" applyFill="1" applyBorder="1" applyAlignment="1" applyProtection="1">
      <alignment horizontal="center" vertical="center"/>
      <protection locked="0"/>
    </xf>
    <xf numFmtId="0" fontId="20" fillId="33" borderId="15" xfId="49" applyFont="1" applyFill="1" applyBorder="1" applyAlignment="1" applyProtection="1">
      <alignment horizontal="center" vertical="center" wrapText="1"/>
      <protection locked="0"/>
    </xf>
    <xf numFmtId="0" fontId="22" fillId="0" borderId="8" xfId="49" applyFont="1" applyFill="1" applyBorder="1" applyAlignment="1" applyProtection="1">
      <alignment horizontal="left" vertical="center"/>
    </xf>
    <xf numFmtId="0" fontId="0" fillId="0" borderId="8" xfId="0" applyBorder="1" applyProtection="1"/>
    <xf numFmtId="0" fontId="20" fillId="0" borderId="0" xfId="49" applyFont="1" applyFill="1" applyAlignment="1" applyProtection="1">
      <alignment horizontal="left" vertical="center"/>
    </xf>
    <xf numFmtId="0" fontId="0" fillId="0" borderId="0" xfId="0" applyAlignment="1" applyProtection="1"/>
    <xf numFmtId="0" fontId="0" fillId="0" borderId="0" xfId="0" applyBorder="1" applyProtection="1"/>
    <xf numFmtId="0" fontId="37" fillId="0" borderId="0" xfId="0" applyFont="1" applyAlignment="1" applyProtection="1">
      <alignment horizontal="right" vertical="center"/>
    </xf>
    <xf numFmtId="0" fontId="20" fillId="0" borderId="15" xfId="49" applyFont="1" applyFill="1" applyBorder="1" applyAlignment="1" applyProtection="1">
      <alignment vertical="center"/>
    </xf>
    <xf numFmtId="0" fontId="20" fillId="0" borderId="16" xfId="49" applyFont="1" applyFill="1" applyBorder="1" applyAlignment="1" applyProtection="1">
      <alignment vertical="center"/>
    </xf>
    <xf numFmtId="0" fontId="36" fillId="0" borderId="15" xfId="0" applyFont="1" applyBorder="1" applyAlignment="1" applyProtection="1">
      <alignment horizontal="right" vertical="center"/>
    </xf>
    <xf numFmtId="0" fontId="36" fillId="0" borderId="0" xfId="0" applyFont="1" applyAlignment="1" applyProtection="1">
      <alignment horizontal="right" vertical="center"/>
    </xf>
    <xf numFmtId="0" fontId="35" fillId="0" borderId="0" xfId="0" applyFont="1" applyAlignment="1" applyProtection="1">
      <alignment vertical="center"/>
    </xf>
    <xf numFmtId="0" fontId="0" fillId="35" borderId="0" xfId="0" applyFill="1" applyAlignment="1" applyProtection="1">
      <alignment vertical="center"/>
      <protection locked="0"/>
    </xf>
    <xf numFmtId="0" fontId="0" fillId="0" borderId="0" xfId="0" applyAlignment="1" applyProtection="1">
      <alignment vertical="center"/>
    </xf>
    <xf numFmtId="4" fontId="22" fillId="0" borderId="0" xfId="49" applyNumberFormat="1" applyFont="1" applyFill="1" applyBorder="1" applyAlignment="1" applyProtection="1">
      <alignment horizontal="right" vertical="center"/>
    </xf>
    <xf numFmtId="4" fontId="20" fillId="0" borderId="0" xfId="49" applyNumberFormat="1" applyFont="1" applyFill="1" applyBorder="1" applyAlignment="1" applyProtection="1">
      <alignment horizontal="left" vertical="top"/>
    </xf>
    <xf numFmtId="4" fontId="20" fillId="0" borderId="13" xfId="49" applyNumberFormat="1" applyFont="1" applyBorder="1" applyAlignment="1" applyProtection="1">
      <alignment vertical="center"/>
    </xf>
    <xf numFmtId="169" fontId="20" fillId="0" borderId="0" xfId="48" applyNumberFormat="1" applyFont="1" applyFill="1" applyBorder="1" applyAlignment="1" applyProtection="1">
      <alignment horizontal="center" vertical="center" wrapText="1"/>
    </xf>
    <xf numFmtId="169" fontId="20" fillId="33" borderId="15" xfId="48" applyNumberFormat="1" applyFont="1" applyFill="1" applyBorder="1" applyAlignment="1" applyProtection="1">
      <alignment horizontal="center" vertical="center" wrapText="1"/>
      <protection locked="0"/>
    </xf>
    <xf numFmtId="3" fontId="22" fillId="33" borderId="17" xfId="49" applyNumberFormat="1" applyFont="1" applyFill="1" applyBorder="1" applyAlignment="1" applyProtection="1">
      <alignment horizontal="center" vertical="center" wrapText="1"/>
      <protection locked="0"/>
    </xf>
    <xf numFmtId="0" fontId="41" fillId="0" borderId="0" xfId="0" applyFont="1" applyProtection="1"/>
    <xf numFmtId="0" fontId="42" fillId="35" borderId="0" xfId="0" applyFont="1" applyFill="1" applyProtection="1">
      <protection locked="0"/>
    </xf>
    <xf numFmtId="0" fontId="42" fillId="0" borderId="0" xfId="0" applyFont="1" applyProtection="1"/>
    <xf numFmtId="0" fontId="42" fillId="0" borderId="0" xfId="0" applyFont="1"/>
    <xf numFmtId="0" fontId="22" fillId="0" borderId="13" xfId="49" applyFont="1" applyFill="1" applyBorder="1" applyAlignment="1" applyProtection="1">
      <alignment vertical="center" wrapText="1"/>
    </xf>
    <xf numFmtId="0" fontId="20" fillId="0" borderId="15" xfId="49" applyFill="1" applyBorder="1" applyAlignment="1" applyProtection="1">
      <alignment horizontal="center" vertical="center"/>
    </xf>
    <xf numFmtId="0" fontId="20" fillId="0" borderId="16" xfId="49" applyFill="1" applyBorder="1" applyAlignment="1" applyProtection="1">
      <alignment horizontal="center" vertical="center"/>
    </xf>
    <xf numFmtId="0" fontId="0" fillId="0" borderId="0" xfId="0" applyFill="1"/>
    <xf numFmtId="4" fontId="20" fillId="0" borderId="0" xfId="0" applyNumberFormat="1" applyFont="1" applyAlignment="1" applyProtection="1"/>
    <xf numFmtId="0" fontId="36" fillId="0" borderId="0" xfId="0" applyFont="1" applyProtection="1"/>
    <xf numFmtId="0" fontId="44" fillId="0" borderId="0" xfId="0" applyFont="1" applyAlignment="1" applyProtection="1">
      <alignment horizontal="left" vertical="center" indent="1"/>
    </xf>
    <xf numFmtId="0" fontId="0" fillId="34" borderId="0" xfId="0" applyFill="1"/>
    <xf numFmtId="0" fontId="22" fillId="0" borderId="10" xfId="0" applyFont="1" applyBorder="1" applyAlignment="1"/>
    <xf numFmtId="0" fontId="45" fillId="0" borderId="0" xfId="0" applyFont="1"/>
    <xf numFmtId="0" fontId="45" fillId="0" borderId="0" xfId="0" applyFont="1" applyFill="1"/>
    <xf numFmtId="0" fontId="45" fillId="0" borderId="0" xfId="0" applyFont="1" applyFill="1" applyAlignment="1"/>
    <xf numFmtId="0" fontId="0" fillId="0" borderId="0" xfId="0" applyAlignment="1">
      <alignment horizontal="left"/>
    </xf>
    <xf numFmtId="0" fontId="37" fillId="36" borderId="0" xfId="0" applyFont="1" applyFill="1" applyBorder="1" applyAlignment="1" applyProtection="1">
      <alignment horizontal="center" vertical="center" wrapText="1"/>
      <protection locked="0"/>
    </xf>
    <xf numFmtId="4" fontId="14" fillId="0" borderId="0" xfId="22" applyNumberFormat="1" applyAlignment="1" applyProtection="1"/>
    <xf numFmtId="0" fontId="44" fillId="0" borderId="0" xfId="0" applyFont="1" applyBorder="1" applyAlignment="1" applyProtection="1">
      <alignment horizontal="left" vertical="center" indent="1"/>
    </xf>
    <xf numFmtId="169" fontId="20" fillId="33" borderId="0" xfId="48" applyNumberFormat="1" applyFont="1" applyFill="1" applyBorder="1" applyAlignment="1" applyProtection="1">
      <alignment horizontal="right" vertical="center"/>
      <protection locked="0"/>
    </xf>
    <xf numFmtId="3" fontId="20" fillId="0" borderId="0" xfId="49" applyNumberFormat="1" applyFont="1" applyFill="1" applyBorder="1" applyAlignment="1" applyProtection="1">
      <alignment vertical="center" wrapText="1"/>
    </xf>
    <xf numFmtId="4" fontId="20" fillId="0" borderId="0" xfId="49" applyNumberFormat="1" applyFont="1" applyFill="1" applyBorder="1" applyAlignment="1" applyProtection="1">
      <alignment horizontal="left" vertical="top" wrapText="1"/>
    </xf>
    <xf numFmtId="0" fontId="19" fillId="0" borderId="0" xfId="0" applyFont="1" applyAlignment="1" applyProtection="1">
      <alignment horizontal="left" vertical="top" wrapText="1"/>
    </xf>
    <xf numFmtId="0" fontId="22" fillId="0" borderId="10" xfId="0" applyFont="1" applyBorder="1" applyAlignment="1" applyProtection="1">
      <alignment horizontal="left" vertical="top" wrapText="1"/>
    </xf>
    <xf numFmtId="0" fontId="20" fillId="0" borderId="0" xfId="0" applyFont="1" applyBorder="1" applyAlignment="1" applyProtection="1">
      <alignment horizontal="left" vertical="top" wrapText="1"/>
    </xf>
    <xf numFmtId="0" fontId="20" fillId="0" borderId="11" xfId="0" applyFont="1" applyBorder="1" applyAlignment="1" applyProtection="1">
      <alignment horizontal="left" vertical="top" wrapText="1"/>
    </xf>
    <xf numFmtId="0" fontId="20" fillId="0" borderId="0" xfId="0" applyFont="1" applyAlignment="1" applyProtection="1">
      <alignment horizontal="left" vertical="center" wrapText="1"/>
    </xf>
    <xf numFmtId="0" fontId="20" fillId="0" borderId="0" xfId="0" applyFont="1" applyAlignment="1" applyProtection="1">
      <alignment horizontal="left" vertical="top" wrapText="1"/>
    </xf>
    <xf numFmtId="4" fontId="20" fillId="0" borderId="0" xfId="0" applyNumberFormat="1" applyFont="1" applyAlignment="1" applyProtection="1">
      <alignment horizontal="left" wrapText="1"/>
    </xf>
    <xf numFmtId="0" fontId="25" fillId="0" borderId="0" xfId="0" applyFont="1" applyAlignment="1" applyProtection="1">
      <alignment horizontal="left" wrapText="1"/>
    </xf>
    <xf numFmtId="0" fontId="25" fillId="0" borderId="0" xfId="0" applyFont="1" applyAlignment="1" applyProtection="1">
      <alignment horizontal="left"/>
    </xf>
    <xf numFmtId="0" fontId="14" fillId="0" borderId="0" xfId="22" applyAlignment="1">
      <alignment horizontal="left"/>
    </xf>
    <xf numFmtId="0" fontId="33" fillId="0" borderId="0" xfId="22" applyFont="1" applyAlignment="1">
      <alignment horizontal="left"/>
    </xf>
    <xf numFmtId="4" fontId="22" fillId="0" borderId="18" xfId="49" applyNumberFormat="1" applyFont="1" applyFill="1" applyBorder="1" applyAlignment="1" applyProtection="1">
      <alignment horizontal="left" vertical="center" wrapText="1"/>
    </xf>
    <xf numFmtId="4" fontId="20" fillId="33" borderId="0" xfId="49" applyNumberFormat="1" applyFont="1" applyFill="1" applyBorder="1" applyAlignment="1" applyProtection="1">
      <alignment horizontal="left" vertical="center" wrapText="1"/>
      <protection locked="0"/>
    </xf>
    <xf numFmtId="4" fontId="20" fillId="0" borderId="15" xfId="49" applyNumberFormat="1" applyFont="1" applyFill="1" applyBorder="1" applyAlignment="1" applyProtection="1">
      <alignment horizontal="left" vertical="center" wrapText="1"/>
    </xf>
    <xf numFmtId="4" fontId="20" fillId="0" borderId="15" xfId="49" applyNumberFormat="1" applyFont="1" applyFill="1" applyBorder="1" applyAlignment="1" applyProtection="1">
      <alignment horizontal="left" vertical="center"/>
    </xf>
    <xf numFmtId="4" fontId="20" fillId="0" borderId="0" xfId="49" applyNumberFormat="1" applyFont="1" applyFill="1" applyBorder="1" applyAlignment="1" applyProtection="1">
      <alignment horizontal="left" vertical="center" wrapText="1"/>
    </xf>
    <xf numFmtId="4" fontId="20" fillId="33" borderId="0" xfId="49" applyNumberFormat="1" applyFont="1" applyFill="1" applyBorder="1" applyAlignment="1" applyProtection="1">
      <alignment horizontal="left" vertical="top" wrapText="1"/>
      <protection locked="0"/>
    </xf>
    <xf numFmtId="4" fontId="22" fillId="0" borderId="0" xfId="49" applyNumberFormat="1" applyFont="1" applyFill="1" applyBorder="1" applyAlignment="1" applyProtection="1">
      <alignment horizontal="left" vertical="center" wrapText="1"/>
    </xf>
    <xf numFmtId="4" fontId="20" fillId="0" borderId="17" xfId="49" applyNumberFormat="1" applyFont="1" applyFill="1" applyBorder="1" applyAlignment="1" applyProtection="1">
      <alignment vertical="center" wrapText="1"/>
    </xf>
    <xf numFmtId="4" fontId="22" fillId="0" borderId="0" xfId="49" applyNumberFormat="1" applyFont="1" applyBorder="1" applyAlignment="1" applyProtection="1">
      <alignment vertical="center" wrapText="1"/>
    </xf>
    <xf numFmtId="4" fontId="22" fillId="0" borderId="0" xfId="49" applyNumberFormat="1" applyFont="1" applyFill="1" applyBorder="1" applyAlignment="1" applyProtection="1">
      <alignment horizontal="center" vertical="center"/>
    </xf>
    <xf numFmtId="4" fontId="22" fillId="0" borderId="18" xfId="49" applyNumberFormat="1" applyFont="1" applyFill="1" applyBorder="1" applyAlignment="1" applyProtection="1">
      <alignment horizontal="left" vertical="top" wrapText="1"/>
    </xf>
    <xf numFmtId="4" fontId="22" fillId="0" borderId="18" xfId="49" applyNumberFormat="1" applyFont="1" applyFill="1" applyBorder="1" applyAlignment="1" applyProtection="1">
      <alignment horizontal="center" vertical="center"/>
    </xf>
    <xf numFmtId="4" fontId="22" fillId="0" borderId="0" xfId="49" applyNumberFormat="1" applyFont="1" applyFill="1" applyBorder="1" applyAlignment="1" applyProtection="1">
      <alignment vertical="center" wrapText="1"/>
    </xf>
    <xf numFmtId="0" fontId="20" fillId="33" borderId="0" xfId="49" applyNumberFormat="1" applyFont="1" applyFill="1" applyBorder="1" applyAlignment="1" applyProtection="1">
      <alignment horizontal="left" vertical="top"/>
      <protection locked="0"/>
    </xf>
    <xf numFmtId="0" fontId="38" fillId="37" borderId="0" xfId="49" applyFont="1" applyFill="1" applyBorder="1" applyAlignment="1" applyProtection="1">
      <alignment horizontal="left" vertical="center" wrapText="1"/>
    </xf>
    <xf numFmtId="0" fontId="28" fillId="0" borderId="8" xfId="49" applyFont="1" applyFill="1" applyBorder="1" applyAlignment="1" applyProtection="1">
      <alignment horizontal="left" vertical="center" wrapText="1"/>
    </xf>
    <xf numFmtId="0" fontId="20" fillId="0" borderId="0" xfId="49" applyFont="1" applyFill="1" applyBorder="1" applyAlignment="1" applyProtection="1">
      <alignment horizontal="left" vertical="center"/>
    </xf>
    <xf numFmtId="0" fontId="20" fillId="0" borderId="0" xfId="49" applyFont="1" applyFill="1" applyBorder="1" applyAlignment="1" applyProtection="1">
      <alignment horizontal="left" vertical="top" wrapText="1"/>
    </xf>
    <xf numFmtId="170" fontId="20" fillId="33" borderId="0" xfId="49" applyNumberFormat="1" applyFont="1" applyFill="1" applyBorder="1" applyAlignment="1" applyProtection="1">
      <alignment horizontal="right" vertical="center"/>
      <protection locked="0"/>
    </xf>
    <xf numFmtId="4" fontId="20" fillId="0" borderId="13" xfId="49" applyNumberFormat="1" applyFont="1" applyFill="1" applyBorder="1" applyAlignment="1" applyProtection="1">
      <alignment vertical="center"/>
    </xf>
    <xf numFmtId="0" fontId="20" fillId="0" borderId="13" xfId="49" applyFont="1" applyBorder="1" applyAlignment="1" applyProtection="1">
      <alignment vertical="center"/>
    </xf>
    <xf numFmtId="0" fontId="30" fillId="0" borderId="0" xfId="49" applyFont="1" applyFill="1" applyAlignment="1" applyProtection="1">
      <alignment horizontal="left" vertical="center" wrapText="1"/>
    </xf>
    <xf numFmtId="4" fontId="23" fillId="0" borderId="0" xfId="49" applyNumberFormat="1" applyFont="1" applyFill="1" applyBorder="1" applyAlignment="1" applyProtection="1">
      <alignment vertical="center"/>
    </xf>
    <xf numFmtId="0" fontId="20" fillId="0" borderId="15" xfId="49" applyFont="1" applyFill="1" applyBorder="1" applyAlignment="1" applyProtection="1">
      <alignment horizontal="left" vertical="center" wrapText="1"/>
    </xf>
    <xf numFmtId="0" fontId="20" fillId="0" borderId="15" xfId="49" applyFont="1" applyFill="1" applyBorder="1" applyAlignment="1" applyProtection="1">
      <alignment horizontal="left" vertical="top" wrapText="1"/>
    </xf>
    <xf numFmtId="0" fontId="28" fillId="0" borderId="0" xfId="49" applyFont="1" applyFill="1" applyAlignment="1" applyProtection="1">
      <alignment horizontal="left" vertical="center" wrapText="1"/>
    </xf>
    <xf numFmtId="0" fontId="22" fillId="0" borderId="0" xfId="49" applyFont="1" applyFill="1" applyAlignment="1" applyProtection="1">
      <alignment horizontal="left" vertical="center" wrapText="1"/>
    </xf>
    <xf numFmtId="4" fontId="20" fillId="0" borderId="15" xfId="49" applyNumberFormat="1" applyBorder="1" applyAlignment="1" applyProtection="1">
      <alignment horizontal="right" vertical="center"/>
    </xf>
    <xf numFmtId="4" fontId="22" fillId="0" borderId="17" xfId="49" applyNumberFormat="1" applyFont="1" applyFill="1" applyBorder="1" applyAlignment="1" applyProtection="1">
      <alignment horizontal="right" vertical="center"/>
    </xf>
    <xf numFmtId="4" fontId="20" fillId="0" borderId="15" xfId="49" applyNumberFormat="1" applyFont="1" applyBorder="1" applyAlignment="1" applyProtection="1">
      <alignment horizontal="left" vertical="center" wrapText="1"/>
    </xf>
    <xf numFmtId="0" fontId="36" fillId="33" borderId="15" xfId="0" applyFont="1" applyFill="1" applyBorder="1" applyAlignment="1" applyProtection="1">
      <alignment horizontal="right"/>
      <protection locked="0"/>
    </xf>
    <xf numFmtId="0" fontId="36" fillId="33" borderId="16" xfId="0" applyFont="1" applyFill="1" applyBorder="1" applyAlignment="1" applyProtection="1">
      <alignment horizontal="right"/>
      <protection locked="0"/>
    </xf>
    <xf numFmtId="3" fontId="22" fillId="0" borderId="8" xfId="49" applyNumberFormat="1" applyFont="1" applyFill="1" applyBorder="1" applyAlignment="1" applyProtection="1">
      <alignment horizontal="right" vertical="center"/>
    </xf>
    <xf numFmtId="4" fontId="22" fillId="0" borderId="0" xfId="49" applyNumberFormat="1" applyFont="1" applyFill="1" applyBorder="1" applyAlignment="1" applyProtection="1">
      <alignment horizontal="left" vertical="top" wrapText="1"/>
    </xf>
    <xf numFmtId="0" fontId="29" fillId="0" borderId="0" xfId="49" applyFont="1" applyFill="1" applyBorder="1" applyAlignment="1" applyProtection="1">
      <alignment horizontal="center" vertical="top" wrapText="1"/>
    </xf>
    <xf numFmtId="0" fontId="19" fillId="0" borderId="0" xfId="0" applyFont="1" applyAlignment="1" applyProtection="1">
      <alignment horizontal="left" vertical="top"/>
    </xf>
    <xf numFmtId="4" fontId="25" fillId="0" borderId="0" xfId="49" applyNumberFormat="1" applyFont="1" applyFill="1" applyBorder="1" applyAlignment="1" applyProtection="1">
      <alignment vertical="center" wrapText="1"/>
    </xf>
    <xf numFmtId="4" fontId="25" fillId="0" borderId="0" xfId="49" applyNumberFormat="1" applyFont="1" applyAlignment="1" applyProtection="1">
      <alignment vertical="center" wrapText="1"/>
    </xf>
    <xf numFmtId="0" fontId="26" fillId="0" borderId="0" xfId="49" applyFont="1" applyAlignment="1" applyProtection="1">
      <alignment vertical="center" wrapText="1"/>
    </xf>
    <xf numFmtId="4" fontId="39" fillId="0" borderId="0" xfId="49" applyNumberFormat="1" applyFont="1" applyAlignment="1" applyProtection="1">
      <alignment vertical="center" wrapText="1"/>
    </xf>
    <xf numFmtId="0" fontId="39" fillId="0" borderId="0" xfId="49" applyFont="1" applyAlignment="1" applyProtection="1">
      <alignment vertical="center" wrapText="1"/>
    </xf>
    <xf numFmtId="4" fontId="22" fillId="0" borderId="0" xfId="49" applyNumberFormat="1" applyFont="1" applyFill="1" applyBorder="1" applyAlignment="1" applyProtection="1">
      <alignment horizontal="left" vertical="center" wrapText="1"/>
      <protection locked="0" hidden="1"/>
    </xf>
    <xf numFmtId="0" fontId="22" fillId="0" borderId="0" xfId="49" applyFont="1" applyFill="1" applyBorder="1" applyAlignment="1" applyProtection="1">
      <alignment horizontal="left" vertical="center" wrapText="1"/>
      <protection locked="0" hidden="1"/>
    </xf>
    <xf numFmtId="0" fontId="20" fillId="0" borderId="0" xfId="49" applyNumberFormat="1" applyFont="1" applyFill="1" applyBorder="1" applyAlignment="1" applyProtection="1">
      <alignment horizontal="left" vertical="center" wrapText="1"/>
      <protection hidden="1"/>
    </xf>
    <xf numFmtId="0" fontId="20" fillId="33" borderId="0" xfId="49" applyNumberFormat="1" applyFont="1" applyFill="1" applyBorder="1" applyAlignment="1" applyProtection="1">
      <alignment horizontal="left" vertical="center" wrapText="1"/>
      <protection locked="0" hidden="1"/>
    </xf>
  </cellXfs>
  <cellStyles count="50">
    <cellStyle name="20 % - Akzent1" xfId="24" builtinId="30" customBuiltin="1"/>
    <cellStyle name="20 % - Akzent2" xfId="28" builtinId="34" customBuiltin="1"/>
    <cellStyle name="20 % - Akzent3" xfId="32" builtinId="38" customBuiltin="1"/>
    <cellStyle name="20 % - Akzent4" xfId="36" builtinId="42" customBuiltin="1"/>
    <cellStyle name="20 % - Akzent5" xfId="40" builtinId="46" customBuiltin="1"/>
    <cellStyle name="20 % - Akzent6" xfId="44" builtinId="50" customBuiltin="1"/>
    <cellStyle name="40 % - Akzent1" xfId="25" builtinId="31" customBuiltin="1"/>
    <cellStyle name="40 % - Akzent2" xfId="29" builtinId="35" customBuiltin="1"/>
    <cellStyle name="40 % - Akzent3" xfId="33" builtinId="39" customBuiltin="1"/>
    <cellStyle name="40 % - Akzent4" xfId="37" builtinId="43" customBuiltin="1"/>
    <cellStyle name="40 % - Akzent5" xfId="41" builtinId="47" customBuiltin="1"/>
    <cellStyle name="40 % - Akzent6" xfId="45" builtinId="51" customBuiltin="1"/>
    <cellStyle name="60 % - Akzent1" xfId="26" builtinId="32" customBuiltin="1"/>
    <cellStyle name="60 % - Akzent2" xfId="30" builtinId="36" customBuiltin="1"/>
    <cellStyle name="60 % - Akzent3" xfId="34" builtinId="40" customBuiltin="1"/>
    <cellStyle name="60 % - Akzent4" xfId="38" builtinId="44" customBuiltin="1"/>
    <cellStyle name="60 % - Akzent5" xfId="42" builtinId="48" customBuiltin="1"/>
    <cellStyle name="60 % - Akzent6" xfId="46" builtinId="52" customBuiltin="1"/>
    <cellStyle name="Akzent1" xfId="23" builtinId="29" customBuiltin="1"/>
    <cellStyle name="Akzent2" xfId="27" builtinId="33" customBuiltin="1"/>
    <cellStyle name="Akzent3" xfId="31" builtinId="37" customBuiltin="1"/>
    <cellStyle name="Akzent4" xfId="35" builtinId="41" customBuiltin="1"/>
    <cellStyle name="Akzent5" xfId="39" builtinId="45" customBuiltin="1"/>
    <cellStyle name="Akzent6" xfId="43" builtinId="49" customBuiltin="1"/>
    <cellStyle name="Ausgabe" xfId="14" builtinId="21" customBuiltin="1"/>
    <cellStyle name="Berechnung" xfId="15" builtinId="22" customBuiltin="1"/>
    <cellStyle name="Dezimal [0]" xfId="2" builtinId="6" customBuiltin="1"/>
    <cellStyle name="Eingabe" xfId="13" builtinId="20" customBuiltin="1"/>
    <cellStyle name="Ergebnis" xfId="21" builtinId="25" customBuiltin="1"/>
    <cellStyle name="Erklärender Text" xfId="20" builtinId="53" hidden="1" customBuiltin="1"/>
    <cellStyle name="Gut" xfId="10" builtinId="26" customBuiltin="1"/>
    <cellStyle name="Komma" xfId="1" builtinId="3" hidden="1"/>
    <cellStyle name="Komma" xfId="47" builtinId="3" customBuiltin="1"/>
    <cellStyle name="Link" xfId="22" builtinId="8" customBuiltin="1"/>
    <cellStyle name="Neutral" xfId="12" builtinId="28" customBuiltin="1"/>
    <cellStyle name="Notiz" xfId="19" builtinId="10" customBuiltin="1"/>
    <cellStyle name="Prozent" xfId="48" builtinId="5"/>
    <cellStyle name="Schlecht" xfId="11" builtinId="27" customBuiltin="1"/>
    <cellStyle name="Standard" xfId="0" builtinId="0" customBuiltin="1"/>
    <cellStyle name="Standard 2" xfId="49" xr:uid="{00000000-0005-0000-0000-000027000000}"/>
    <cellStyle name="Überschrift" xfId="5" builtinId="15" hidde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hidden="1" customBuiltin="1"/>
    <cellStyle name="Währung" xfId="3" builtinId="4" customBuiltin="1"/>
    <cellStyle name="Währung [0]" xfId="4" builtinId="7" hidden="1"/>
    <cellStyle name="Warnender Text" xfId="18" builtinId="11" hidden="1" customBuiltin="1"/>
    <cellStyle name="Zelle überprüfen" xfId="17" builtinId="23" hidden="1" customBuiltin="1"/>
  </cellStyles>
  <dxfs count="2">
    <dxf>
      <fill>
        <patternFill>
          <bgColor rgb="FFB7DEE8"/>
        </patternFill>
      </fill>
    </dxf>
    <dxf>
      <font>
        <color theme="0"/>
      </font>
    </dxf>
  </dxfs>
  <tableStyles count="0" defaultTableStyle="TableStyleMedium2" defaultPivotStyle="PivotStyleLight16"/>
  <colors>
    <mruColors>
      <color rgb="FFB7DEE8"/>
      <color rgb="FF66FF33"/>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Formulaire!A1"/></Relationships>
</file>

<file path=xl/drawings/_rels/drawing2.xml.rels><?xml version="1.0" encoding="UTF-8" standalone="yes"?>
<Relationships xmlns="http://schemas.openxmlformats.org/package/2006/relationships"><Relationship Id="rId2" Type="http://schemas.openxmlformats.org/officeDocument/2006/relationships/hyperlink" Target="#Formulaire!G5"/><Relationship Id="rId1" Type="http://schemas.openxmlformats.org/officeDocument/2006/relationships/hyperlink" Target="#Instruction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1155988</xdr:colOff>
      <xdr:row>0</xdr:row>
      <xdr:rowOff>129886</xdr:rowOff>
    </xdr:from>
    <xdr:to>
      <xdr:col>5</xdr:col>
      <xdr:colOff>1016000</xdr:colOff>
      <xdr:row>1</xdr:row>
      <xdr:rowOff>33915</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958051" y="129886"/>
          <a:ext cx="1669762" cy="372342"/>
        </a:xfrm>
        <a:prstGeom prst="rect">
          <a:avLst/>
        </a:prstGeom>
        <a:solidFill>
          <a:schemeClr val="accent2">
            <a:lumMod val="75000"/>
          </a:schemeClr>
        </a:solidFill>
        <a:ln w="9525">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600">
              <a:solidFill>
                <a:sysClr val="windowText" lastClr="000000"/>
              </a:solidFill>
              <a:sym typeface="Wingdings 3" panose="05040102010807070707" pitchFamily="18" charset="2"/>
            </a:rPr>
            <a:t>  </a:t>
          </a:r>
          <a:r>
            <a:rPr lang="de-CH" sz="1400">
              <a:solidFill>
                <a:sysClr val="windowText" lastClr="000000"/>
              </a:solidFill>
              <a:latin typeface="Arial Black" panose="020B0A04020102020204" pitchFamily="34" charset="0"/>
            </a:rPr>
            <a:t>Formulaire</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830261</xdr:colOff>
      <xdr:row>0</xdr:row>
      <xdr:rowOff>87314</xdr:rowOff>
    </xdr:from>
    <xdr:to>
      <xdr:col>5</xdr:col>
      <xdr:colOff>685800</xdr:colOff>
      <xdr:row>0</xdr:row>
      <xdr:rowOff>450852</xdr:rowOff>
    </xdr:to>
    <xdr:sp macro="" textlink="">
      <xdr:nvSpPr>
        <xdr:cNvPr id="2" name="Rechteck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4878386" y="87314"/>
          <a:ext cx="1751014" cy="363538"/>
        </a:xfrm>
        <a:prstGeom prst="rect">
          <a:avLst/>
        </a:prstGeom>
        <a:solidFill>
          <a:schemeClr val="accent2">
            <a:lumMod val="75000"/>
          </a:schemeClr>
        </a:solidFill>
        <a:ln w="9525">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CH" sz="1600">
              <a:solidFill>
                <a:sysClr val="windowText" lastClr="000000"/>
              </a:solidFill>
              <a:sym typeface="Wingdings 3" panose="05040102010807070707" pitchFamily="18" charset="2"/>
            </a:rPr>
            <a:t>  </a:t>
          </a:r>
          <a:r>
            <a:rPr lang="de-CH" sz="1400">
              <a:solidFill>
                <a:sysClr val="windowText" lastClr="000000"/>
              </a:solidFill>
              <a:latin typeface="Arial Black" panose="020B0A04020102020204" pitchFamily="34" charset="0"/>
            </a:rPr>
            <a:t>Instructions</a:t>
          </a:r>
        </a:p>
      </xdr:txBody>
    </xdr:sp>
    <xdr:clientData fPrintsWithSheet="0"/>
  </xdr:twoCellAnchor>
  <xdr:twoCellAnchor>
    <xdr:from>
      <xdr:col>0</xdr:col>
      <xdr:colOff>9526</xdr:colOff>
      <xdr:row>4</xdr:row>
      <xdr:rowOff>85725</xdr:rowOff>
    </xdr:from>
    <xdr:to>
      <xdr:col>5</xdr:col>
      <xdr:colOff>695325</xdr:colOff>
      <xdr:row>4</xdr:row>
      <xdr:rowOff>342900</xdr:rowOff>
    </xdr:to>
    <xdr:sp macro="" textlink="">
      <xdr:nvSpPr>
        <xdr:cNvPr id="5" name="Rechteck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a:off x="9526" y="1123950"/>
          <a:ext cx="6629399" cy="257175"/>
        </a:xfrm>
        <a:prstGeom prst="rect">
          <a:avLst/>
        </a:prstGeom>
        <a:solidFill>
          <a:srgbClr val="FFFF99"/>
        </a:solidFill>
        <a:ln w="9525">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de-CH" sz="1200" b="1" baseline="0">
              <a:solidFill>
                <a:sysClr val="windowText" lastClr="000000"/>
              </a:solidFill>
              <a:latin typeface="Arial" panose="020B0604020202020204" pitchFamily="34" charset="0"/>
              <a:cs typeface="Arial" panose="020B0604020202020204" pitchFamily="34" charset="0"/>
            </a:rPr>
            <a:t>Introduire la commune </a:t>
          </a:r>
          <a:r>
            <a:rPr lang="de-CH" sz="1200" b="1">
              <a:solidFill>
                <a:schemeClr val="accent6">
                  <a:lumMod val="75000"/>
                </a:schemeClr>
              </a:solidFill>
              <a:effectLst/>
              <a:latin typeface="Arial" panose="020B0604020202020204" pitchFamily="34" charset="0"/>
              <a:ea typeface="+mn-ea"/>
              <a:cs typeface="Arial" panose="020B0604020202020204" pitchFamily="34" charset="0"/>
              <a:sym typeface="Wingdings 3" panose="05040102010807070707" pitchFamily="18" charset="2"/>
            </a:rPr>
            <a:t></a:t>
          </a:r>
          <a:r>
            <a:rPr lang="de-CH" sz="1200" b="1">
              <a:solidFill>
                <a:schemeClr val="lt1"/>
              </a:solidFill>
              <a:effectLst/>
              <a:latin typeface="Arial" panose="020B0604020202020204" pitchFamily="34" charset="0"/>
              <a:ea typeface="+mn-ea"/>
              <a:cs typeface="Arial" panose="020B0604020202020204" pitchFamily="34" charset="0"/>
            </a:rPr>
            <a:t>  </a:t>
          </a:r>
          <a:endParaRPr lang="de-CH" sz="1200" b="1">
            <a:solidFill>
              <a:sysClr val="windowText" lastClr="000000"/>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Kanton Bern">
      <a:dk1>
        <a:sysClr val="windowText" lastClr="000000"/>
      </a:dk1>
      <a:lt1>
        <a:sysClr val="window" lastClr="FFFFFF"/>
      </a:lt1>
      <a:dk2>
        <a:srgbClr val="63737B"/>
      </a:dk2>
      <a:lt2>
        <a:srgbClr val="B1B9BD"/>
      </a:lt2>
      <a:accent1>
        <a:srgbClr val="3C505A"/>
      </a:accent1>
      <a:accent2>
        <a:srgbClr val="96D7F0"/>
      </a:accent2>
      <a:accent3>
        <a:srgbClr val="A0C7A0"/>
      </a:accent3>
      <a:accent4>
        <a:srgbClr val="E1D2C6"/>
      </a:accent4>
      <a:accent5>
        <a:srgbClr val="644B41"/>
      </a:accent5>
      <a:accent6>
        <a:srgbClr val="EA161F"/>
      </a:accent6>
      <a:hlink>
        <a:srgbClr val="000000"/>
      </a:hlink>
      <a:folHlink>
        <a:srgbClr val="00000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dy.bartlome@be.ch" TargetMode="External"/><Relationship Id="rId1" Type="http://schemas.openxmlformats.org/officeDocument/2006/relationships/hyperlink" Target="mailto:cindy.bartlome@be.ch"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dimension ref="A1:F26"/>
  <sheetViews>
    <sheetView showGridLines="0" showRowColHeaders="0" tabSelected="1" showRuler="0" view="pageLayout" zoomScale="120" zoomScaleNormal="130" zoomScalePageLayoutView="120" workbookViewId="0">
      <selection activeCell="B17" sqref="B17:F18"/>
    </sheetView>
  </sheetViews>
  <sheetFormatPr baseColWidth="10" defaultRowHeight="14.25" x14ac:dyDescent="0.2"/>
  <cols>
    <col min="1" max="1" width="6.5" customWidth="1"/>
    <col min="2" max="2" width="3.75" customWidth="1"/>
    <col min="3" max="3" width="13.75" customWidth="1"/>
    <col min="4" max="4" width="24.875" customWidth="1"/>
    <col min="5" max="5" width="23.375" customWidth="1"/>
    <col min="6" max="6" width="13.75" customWidth="1"/>
    <col min="7" max="8" width="11.625" customWidth="1"/>
  </cols>
  <sheetData>
    <row r="1" spans="2:6" ht="36.75" customHeight="1" x14ac:dyDescent="0.2">
      <c r="B1" s="133" t="s">
        <v>600</v>
      </c>
      <c r="C1" s="133"/>
      <c r="D1" s="133"/>
      <c r="E1" s="133"/>
    </row>
    <row r="2" spans="2:6" ht="25.5" customHeight="1" x14ac:dyDescent="0.2">
      <c r="B2" s="133"/>
      <c r="C2" s="133"/>
      <c r="D2" s="133"/>
      <c r="E2" s="133"/>
    </row>
    <row r="3" spans="2:6" ht="40.5" customHeight="1" x14ac:dyDescent="0.3">
      <c r="B3" s="140" t="s">
        <v>601</v>
      </c>
      <c r="C3" s="141"/>
      <c r="D3" s="141"/>
      <c r="E3" s="141"/>
      <c r="F3" s="141"/>
    </row>
    <row r="4" spans="2:6" ht="20.25" customHeight="1" x14ac:dyDescent="0.2">
      <c r="B4" s="2"/>
      <c r="C4" s="1"/>
      <c r="D4" s="1"/>
      <c r="E4" s="1"/>
    </row>
    <row r="5" spans="2:6" ht="15.75" x14ac:dyDescent="0.25">
      <c r="B5" s="3" t="s">
        <v>602</v>
      </c>
      <c r="C5" s="1"/>
      <c r="D5" s="1"/>
      <c r="E5" s="1"/>
    </row>
    <row r="6" spans="2:6" x14ac:dyDescent="0.2">
      <c r="B6" s="1"/>
      <c r="C6" s="1"/>
      <c r="D6" s="1"/>
      <c r="E6" s="1"/>
    </row>
    <row r="7" spans="2:6" ht="27" customHeight="1" x14ac:dyDescent="0.2">
      <c r="B7" s="137" t="s">
        <v>603</v>
      </c>
      <c r="C7" s="137"/>
      <c r="D7" s="137"/>
      <c r="E7" s="137"/>
      <c r="F7" s="137"/>
    </row>
    <row r="8" spans="2:6" x14ac:dyDescent="0.2">
      <c r="B8" s="4"/>
      <c r="C8" s="4"/>
      <c r="D8" s="4"/>
      <c r="E8" s="4"/>
      <c r="F8" s="4"/>
    </row>
    <row r="9" spans="2:6" x14ac:dyDescent="0.2">
      <c r="B9" s="5"/>
      <c r="C9" s="6"/>
      <c r="D9" s="6"/>
      <c r="E9" s="6"/>
      <c r="F9" s="7"/>
    </row>
    <row r="10" spans="2:6" ht="65.25" customHeight="1" x14ac:dyDescent="0.2">
      <c r="B10" s="134" t="s">
        <v>664</v>
      </c>
      <c r="C10" s="135"/>
      <c r="D10" s="135"/>
      <c r="E10" s="135"/>
      <c r="F10" s="136"/>
    </row>
    <row r="11" spans="2:6" x14ac:dyDescent="0.2">
      <c r="B11" s="8"/>
      <c r="C11" s="9"/>
      <c r="D11" s="9"/>
      <c r="E11" s="9"/>
      <c r="F11" s="10"/>
    </row>
    <row r="12" spans="2:6" x14ac:dyDescent="0.2">
      <c r="B12" s="122" t="s">
        <v>604</v>
      </c>
      <c r="C12" s="142" t="s">
        <v>660</v>
      </c>
      <c r="D12" s="143"/>
      <c r="E12" s="11"/>
      <c r="F12" s="12"/>
    </row>
    <row r="13" spans="2:6" x14ac:dyDescent="0.2">
      <c r="B13" s="13"/>
      <c r="C13" s="14"/>
      <c r="D13" s="15"/>
      <c r="E13" s="16"/>
      <c r="F13" s="17"/>
    </row>
    <row r="14" spans="2:6" x14ac:dyDescent="0.2">
      <c r="B14" s="18"/>
      <c r="C14" s="19"/>
      <c r="D14" s="19"/>
      <c r="E14" s="19"/>
      <c r="F14" s="20"/>
    </row>
    <row r="15" spans="2:6" ht="66.75" customHeight="1" x14ac:dyDescent="0.2">
      <c r="B15" s="137" t="s">
        <v>663</v>
      </c>
      <c r="C15" s="137"/>
      <c r="D15" s="137"/>
      <c r="E15" s="137"/>
      <c r="F15" s="137"/>
    </row>
    <row r="16" spans="2:6" x14ac:dyDescent="0.2">
      <c r="B16" s="21"/>
      <c r="C16" s="21"/>
      <c r="D16" s="21"/>
      <c r="E16" s="21"/>
      <c r="F16" s="22"/>
    </row>
    <row r="17" spans="1:6" ht="30.75" customHeight="1" x14ac:dyDescent="0.2">
      <c r="B17" s="138" t="s">
        <v>655</v>
      </c>
      <c r="C17" s="138"/>
      <c r="D17" s="138"/>
      <c r="E17" s="138"/>
      <c r="F17" s="138"/>
    </row>
    <row r="18" spans="1:6" ht="20.100000000000001" customHeight="1" x14ac:dyDescent="0.2">
      <c r="B18" s="138"/>
      <c r="C18" s="138"/>
      <c r="D18" s="138"/>
      <c r="E18" s="138"/>
      <c r="F18" s="138"/>
    </row>
    <row r="19" spans="1:6" x14ac:dyDescent="0.2">
      <c r="B19" s="1"/>
      <c r="C19" s="1"/>
      <c r="D19" s="1"/>
      <c r="E19" s="1"/>
    </row>
    <row r="20" spans="1:6" x14ac:dyDescent="0.2">
      <c r="B20" s="139" t="s">
        <v>606</v>
      </c>
      <c r="C20" s="139"/>
      <c r="D20" s="139"/>
      <c r="E20" s="139"/>
      <c r="F20" s="139"/>
    </row>
    <row r="21" spans="1:6" x14ac:dyDescent="0.2">
      <c r="B21" s="118" t="s">
        <v>605</v>
      </c>
      <c r="D21" s="23"/>
      <c r="E21" s="24"/>
    </row>
    <row r="22" spans="1:6" x14ac:dyDescent="0.2">
      <c r="B22" s="25" t="s">
        <v>661</v>
      </c>
      <c r="D22" s="26"/>
      <c r="E22" s="27"/>
    </row>
    <row r="23" spans="1:6" x14ac:dyDescent="0.2">
      <c r="B23" s="128" t="s">
        <v>660</v>
      </c>
      <c r="C23" s="1"/>
      <c r="D23" s="119"/>
      <c r="E23" s="1"/>
    </row>
    <row r="24" spans="1:6" x14ac:dyDescent="0.2">
      <c r="A24" s="118"/>
      <c r="B24" s="118" t="s">
        <v>662</v>
      </c>
      <c r="C24" s="118"/>
      <c r="D24" s="1"/>
      <c r="E24" s="28"/>
    </row>
    <row r="26" spans="1:6" x14ac:dyDescent="0.2">
      <c r="B26" s="73"/>
      <c r="C26" s="73"/>
      <c r="D26" s="73"/>
    </row>
  </sheetData>
  <sheetProtection algorithmName="SHA-512" hashValue="6n+yxMWUeE9lI4gwKmk43K0Bm7S3ptZPfpGBzQlvoZxQZSkR/WQIIeXZYi2kuowFymVkmFCV3m99lGVAcNDYGQ==" saltValue="XaXdYUd8VE2meZCwMbMGtQ==" spinCount="100000" sheet="1" objects="1" scenarios="1"/>
  <mergeCells count="10">
    <mergeCell ref="B1:E1"/>
    <mergeCell ref="B10:F10"/>
    <mergeCell ref="B15:F15"/>
    <mergeCell ref="B17:F18"/>
    <mergeCell ref="B20:F20"/>
    <mergeCell ref="B7:F7"/>
    <mergeCell ref="B2:C2"/>
    <mergeCell ref="D2:E2"/>
    <mergeCell ref="B3:F3"/>
    <mergeCell ref="C12:D12"/>
  </mergeCells>
  <hyperlinks>
    <hyperlink ref="C12" r:id="rId1" xr:uid="{00000000-0004-0000-0000-000000000000}"/>
    <hyperlink ref="B23" r:id="rId2" xr:uid="{00000000-0004-0000-0000-000001000000}"/>
  </hyperlinks>
  <pageMargins left="0.34251968503937008" right="0.39370078740157483" top="1.1811023622047245" bottom="0.59055118110236227" header="0.20472440944881892" footer="0.31496062992125984"/>
  <pageSetup paperSize="9" orientation="portrait" r:id="rId3"/>
  <headerFooter scaleWithDoc="0">
    <oddHeader>&amp;L&amp;G</oddHeader>
    <oddFooter>&amp;L&amp;7 2023.BKD.8691 (1430570)&amp;C&amp;7   &amp;R&amp;7&amp;P/&amp;N</oddFooter>
  </headerFooter>
  <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K105"/>
  <sheetViews>
    <sheetView showGridLines="0" showRuler="0" view="pageLayout" zoomScale="120" zoomScaleNormal="120" zoomScalePageLayoutView="120" workbookViewId="0">
      <selection activeCell="F72" sqref="F72"/>
    </sheetView>
  </sheetViews>
  <sheetFormatPr baseColWidth="10" defaultColWidth="11" defaultRowHeight="14.25" x14ac:dyDescent="0.2"/>
  <cols>
    <col min="1" max="1" width="6.5" style="1" customWidth="1"/>
    <col min="2" max="2" width="31.25" style="1" customWidth="1"/>
    <col min="3" max="3" width="15.375" style="1" customWidth="1"/>
    <col min="4" max="4" width="14.5" style="1" customWidth="1"/>
    <col min="5" max="5" width="10.375" style="1" customWidth="1"/>
    <col min="6" max="6" width="9.625" style="1" customWidth="1"/>
    <col min="7" max="7" width="28.125" style="1" customWidth="1"/>
    <col min="8" max="8" width="11.625" style="60" hidden="1" customWidth="1"/>
    <col min="9" max="9" width="11" style="60" hidden="1" customWidth="1"/>
    <col min="10" max="10" width="11" style="1"/>
    <col min="11" max="11" width="11.25" customWidth="1"/>
    <col min="12" max="16384" width="11" style="1"/>
  </cols>
  <sheetData>
    <row r="1" spans="2:11" ht="36.75" customHeight="1" x14ac:dyDescent="0.2">
      <c r="B1" s="133" t="s">
        <v>600</v>
      </c>
      <c r="C1" s="179"/>
      <c r="D1" s="133"/>
      <c r="E1" s="133"/>
      <c r="F1" s="133"/>
      <c r="H1" s="60" t="s">
        <v>308</v>
      </c>
    </row>
    <row r="2" spans="2:11" ht="25.5" customHeight="1" x14ac:dyDescent="0.2">
      <c r="B2" s="133"/>
      <c r="C2" s="133"/>
      <c r="D2" s="133"/>
      <c r="E2" s="133"/>
      <c r="F2" s="133"/>
    </row>
    <row r="3" spans="2:11" ht="39" customHeight="1" x14ac:dyDescent="0.2">
      <c r="B3" s="180" t="s">
        <v>607</v>
      </c>
      <c r="C3" s="181"/>
      <c r="D3" s="181"/>
      <c r="E3" s="181"/>
      <c r="F3" s="182"/>
    </row>
    <row r="4" spans="2:11" s="112" customFormat="1" ht="18" x14ac:dyDescent="0.25">
      <c r="B4" s="183" t="s">
        <v>676</v>
      </c>
      <c r="C4" s="184"/>
      <c r="D4" s="184"/>
      <c r="E4" s="184"/>
      <c r="F4" s="184"/>
      <c r="G4" s="110"/>
      <c r="H4" s="111"/>
      <c r="I4" s="111"/>
      <c r="K4" s="113"/>
    </row>
    <row r="5" spans="2:11" ht="32.25" customHeight="1" x14ac:dyDescent="0.2">
      <c r="B5" s="29"/>
      <c r="C5" s="29"/>
      <c r="D5" s="29"/>
      <c r="E5" s="29"/>
      <c r="F5" s="29"/>
      <c r="G5" s="127" t="s">
        <v>654</v>
      </c>
      <c r="J5" s="120"/>
    </row>
    <row r="6" spans="2:11" ht="16.5" hidden="1" customHeight="1" x14ac:dyDescent="0.2">
      <c r="B6" s="29"/>
      <c r="C6" s="29"/>
      <c r="D6" s="29"/>
      <c r="E6" s="29"/>
      <c r="F6" s="29"/>
      <c r="G6" s="123" t="s">
        <v>288</v>
      </c>
    </row>
    <row r="7" spans="2:11" ht="16.5" hidden="1" customHeight="1" x14ac:dyDescent="0.2">
      <c r="B7" s="29"/>
      <c r="C7" s="29"/>
      <c r="D7" s="29"/>
      <c r="E7" s="29"/>
      <c r="F7" s="29"/>
      <c r="G7" t="s">
        <v>131</v>
      </c>
    </row>
    <row r="8" spans="2:11" ht="16.5" hidden="1" customHeight="1" x14ac:dyDescent="0.2">
      <c r="B8" s="29"/>
      <c r="C8" s="29"/>
      <c r="D8" s="29"/>
      <c r="E8" s="29"/>
      <c r="F8" s="29"/>
      <c r="G8" t="s">
        <v>135</v>
      </c>
    </row>
    <row r="9" spans="2:11" ht="16.5" hidden="1" customHeight="1" x14ac:dyDescent="0.2">
      <c r="B9" s="29"/>
      <c r="C9" s="29"/>
      <c r="D9" s="29"/>
      <c r="E9" s="29"/>
      <c r="F9" s="29"/>
      <c r="G9" s="123" t="s">
        <v>287</v>
      </c>
    </row>
    <row r="10" spans="2:11" ht="16.5" hidden="1" customHeight="1" x14ac:dyDescent="0.2">
      <c r="B10" s="29"/>
      <c r="C10" s="29"/>
      <c r="D10" s="29"/>
      <c r="E10" s="29"/>
      <c r="F10" s="29"/>
      <c r="G10" t="s">
        <v>136</v>
      </c>
    </row>
    <row r="11" spans="2:11" ht="16.5" hidden="1" customHeight="1" x14ac:dyDescent="0.2">
      <c r="B11" s="29"/>
      <c r="C11" s="29"/>
      <c r="D11" s="29"/>
      <c r="E11" s="29"/>
      <c r="F11" s="29"/>
      <c r="G11" t="s">
        <v>204</v>
      </c>
    </row>
    <row r="12" spans="2:11" ht="7.15" customHeight="1" x14ac:dyDescent="0.2">
      <c r="B12" s="53"/>
      <c r="C12" s="54"/>
      <c r="D12" s="54"/>
      <c r="E12" s="54"/>
      <c r="F12" s="54"/>
      <c r="G12" s="76"/>
    </row>
    <row r="13" spans="2:11" ht="28.15" customHeight="1" x14ac:dyDescent="0.2">
      <c r="B13" s="30" t="s">
        <v>672</v>
      </c>
      <c r="C13" s="31"/>
      <c r="D13" s="185" t="str">
        <f>IF(G5=0,"",IF('Liste Gemeinden'!$A$1="Commune","",IF(T('Liste Gemeinden'!$B$2)="",$G$5,T('Liste Gemeinden'!$B$2))))</f>
        <v/>
      </c>
      <c r="E13" s="185"/>
      <c r="F13" s="186"/>
      <c r="G13" s="129"/>
      <c r="H13" s="60" t="s">
        <v>309</v>
      </c>
      <c r="I13" s="61" t="str">
        <f>D13</f>
        <v/>
      </c>
    </row>
    <row r="14" spans="2:11" ht="9.9499999999999993" customHeight="1" x14ac:dyDescent="0.2">
      <c r="B14" s="30"/>
      <c r="C14" s="32"/>
      <c r="D14" s="33"/>
      <c r="E14" s="33"/>
      <c r="F14" s="34"/>
      <c r="G14" s="76"/>
    </row>
    <row r="15" spans="2:11" ht="41.45" customHeight="1" x14ac:dyDescent="0.2">
      <c r="B15" s="150" t="s">
        <v>665</v>
      </c>
      <c r="C15" s="148"/>
      <c r="D15" s="187" t="str">
        <f>T('Liste Gemeinden'!B6)</f>
        <v/>
      </c>
      <c r="E15" s="187"/>
      <c r="F15" s="187"/>
      <c r="G15" s="76"/>
      <c r="H15" s="60" t="s">
        <v>310</v>
      </c>
      <c r="I15" s="60" t="str">
        <f>D15</f>
        <v/>
      </c>
    </row>
    <row r="16" spans="2:11" ht="43.9" customHeight="1" x14ac:dyDescent="0.2">
      <c r="B16" s="150" t="s">
        <v>666</v>
      </c>
      <c r="C16" s="148"/>
      <c r="D16" s="188" t="str">
        <f>T('Liste Gemeinden'!B7)</f>
        <v/>
      </c>
      <c r="E16" s="188"/>
      <c r="F16" s="188"/>
      <c r="G16" s="76"/>
      <c r="H16" s="60" t="s">
        <v>598</v>
      </c>
      <c r="I16" s="60" t="str">
        <f>D16</f>
        <v/>
      </c>
    </row>
    <row r="17" spans="2:9" ht="17.45" customHeight="1" x14ac:dyDescent="0.2">
      <c r="B17" s="35"/>
      <c r="C17" s="55"/>
      <c r="D17" s="59"/>
      <c r="E17" s="59"/>
      <c r="F17" s="59"/>
      <c r="G17" s="76"/>
    </row>
    <row r="18" spans="2:9" ht="27.75" customHeight="1" x14ac:dyDescent="0.2">
      <c r="B18" s="177" t="s">
        <v>673</v>
      </c>
      <c r="C18" s="177"/>
      <c r="D18" s="177"/>
      <c r="E18" s="177"/>
      <c r="F18" s="177"/>
      <c r="G18" s="76"/>
    </row>
    <row r="19" spans="2:9" ht="9.9499999999999993" customHeight="1" x14ac:dyDescent="0.2">
      <c r="B19" s="35"/>
      <c r="C19" s="32"/>
      <c r="D19" s="32"/>
      <c r="E19" s="32"/>
      <c r="F19" s="36"/>
      <c r="G19" s="76"/>
    </row>
    <row r="20" spans="2:9" ht="26.45" customHeight="1" x14ac:dyDescent="0.2">
      <c r="B20" s="149"/>
      <c r="C20" s="149"/>
      <c r="D20" s="149"/>
      <c r="E20" s="149"/>
      <c r="F20" s="149"/>
      <c r="G20" s="76"/>
      <c r="H20" s="60" t="s">
        <v>311</v>
      </c>
      <c r="I20" s="61">
        <f>B20</f>
        <v>0</v>
      </c>
    </row>
    <row r="21" spans="2:9" ht="32.450000000000003" customHeight="1" x14ac:dyDescent="0.2">
      <c r="B21" s="163"/>
      <c r="C21" s="164"/>
      <c r="D21" s="164"/>
      <c r="E21" s="164"/>
      <c r="F21" s="164"/>
      <c r="G21" s="76"/>
    </row>
    <row r="22" spans="2:9" ht="21.75" customHeight="1" x14ac:dyDescent="0.2">
      <c r="B22" s="37" t="s">
        <v>608</v>
      </c>
      <c r="C22" s="38"/>
      <c r="D22" s="38"/>
      <c r="E22" s="38"/>
      <c r="F22" s="38"/>
      <c r="G22" s="76"/>
    </row>
    <row r="23" spans="2:9" ht="15" customHeight="1" x14ac:dyDescent="0.2">
      <c r="B23" s="39"/>
      <c r="C23" s="38"/>
      <c r="D23" s="38"/>
      <c r="E23" s="38"/>
      <c r="F23" s="38"/>
      <c r="G23" s="76"/>
    </row>
    <row r="24" spans="2:9" ht="39.75" customHeight="1" x14ac:dyDescent="0.2">
      <c r="B24" s="177" t="s">
        <v>609</v>
      </c>
      <c r="C24" s="177"/>
      <c r="D24" s="177"/>
      <c r="E24" s="178" t="s">
        <v>610</v>
      </c>
      <c r="F24" s="178"/>
      <c r="G24" s="76"/>
    </row>
    <row r="25" spans="2:9" x14ac:dyDescent="0.2">
      <c r="C25" s="97" t="s">
        <v>611</v>
      </c>
      <c r="D25" s="115"/>
      <c r="E25" s="174"/>
      <c r="F25" s="174"/>
      <c r="G25" s="76"/>
      <c r="H25" s="60" t="s">
        <v>312</v>
      </c>
      <c r="I25" s="62">
        <f>D25</f>
        <v>0</v>
      </c>
    </row>
    <row r="26" spans="2:9" x14ac:dyDescent="0.2">
      <c r="C26" s="97" t="s">
        <v>612</v>
      </c>
      <c r="D26" s="115"/>
      <c r="E26" s="174"/>
      <c r="F26" s="174"/>
      <c r="G26" s="76"/>
      <c r="H26" s="60" t="s">
        <v>313</v>
      </c>
      <c r="I26" s="62">
        <f>D26</f>
        <v>0</v>
      </c>
    </row>
    <row r="27" spans="2:9" x14ac:dyDescent="0.2">
      <c r="C27" s="97" t="s">
        <v>613</v>
      </c>
      <c r="D27" s="115"/>
      <c r="E27" s="174"/>
      <c r="F27" s="174"/>
      <c r="G27" s="76"/>
      <c r="H27" s="60" t="s">
        <v>314</v>
      </c>
      <c r="I27" s="62">
        <f>D27</f>
        <v>0</v>
      </c>
    </row>
    <row r="28" spans="2:9" x14ac:dyDescent="0.2">
      <c r="C28" s="98" t="s">
        <v>614</v>
      </c>
      <c r="D28" s="116"/>
      <c r="E28" s="175"/>
      <c r="F28" s="175"/>
      <c r="G28" s="76"/>
      <c r="H28" s="60" t="s">
        <v>315</v>
      </c>
      <c r="I28" s="62">
        <f>D28</f>
        <v>0</v>
      </c>
    </row>
    <row r="29" spans="2:9" ht="18.75" customHeight="1" x14ac:dyDescent="0.2">
      <c r="C29" s="91" t="s">
        <v>0</v>
      </c>
      <c r="D29" s="92"/>
      <c r="E29" s="176">
        <f>SUM(E25:F28)</f>
        <v>0</v>
      </c>
      <c r="F29" s="176"/>
      <c r="G29" s="76"/>
      <c r="H29" s="60" t="s">
        <v>318</v>
      </c>
      <c r="I29" s="63">
        <f>F25</f>
        <v>0</v>
      </c>
    </row>
    <row r="30" spans="2:9" ht="21.75" customHeight="1" x14ac:dyDescent="0.2">
      <c r="C30" s="85" t="s">
        <v>668</v>
      </c>
      <c r="D30" s="40"/>
      <c r="E30" s="40"/>
      <c r="F30" s="41"/>
      <c r="G30" s="76"/>
      <c r="H30" s="60" t="s">
        <v>319</v>
      </c>
      <c r="I30" s="63">
        <f>E26</f>
        <v>0</v>
      </c>
    </row>
    <row r="31" spans="2:9" ht="48" customHeight="1" x14ac:dyDescent="0.2">
      <c r="B31" s="163"/>
      <c r="C31" s="164"/>
      <c r="D31" s="164"/>
      <c r="E31" s="164"/>
      <c r="F31" s="164"/>
      <c r="G31" s="76"/>
      <c r="H31" s="60" t="s">
        <v>320</v>
      </c>
      <c r="I31" s="66">
        <f>E27</f>
        <v>0</v>
      </c>
    </row>
    <row r="32" spans="2:9" ht="21.75" customHeight="1" x14ac:dyDescent="0.2">
      <c r="B32" s="44" t="s">
        <v>615</v>
      </c>
      <c r="C32" s="42"/>
      <c r="D32" s="42"/>
      <c r="E32" s="42"/>
      <c r="F32" s="43"/>
      <c r="G32" s="76"/>
      <c r="H32" s="60" t="s">
        <v>321</v>
      </c>
      <c r="I32" s="63">
        <f>E28</f>
        <v>0</v>
      </c>
    </row>
    <row r="33" spans="2:11" ht="15" customHeight="1" x14ac:dyDescent="0.2">
      <c r="B33" s="42"/>
      <c r="C33" s="42"/>
      <c r="D33" s="42"/>
      <c r="E33" s="42"/>
      <c r="F33" s="43"/>
      <c r="G33" s="76"/>
      <c r="I33" s="62"/>
    </row>
    <row r="34" spans="2:11" x14ac:dyDescent="0.2">
      <c r="B34" s="160" t="s">
        <v>616</v>
      </c>
      <c r="C34" s="160"/>
      <c r="D34" s="160"/>
      <c r="E34" s="160"/>
      <c r="F34" s="130">
        <v>0</v>
      </c>
      <c r="G34" s="76"/>
      <c r="H34" s="60" t="s">
        <v>316</v>
      </c>
      <c r="I34" s="64">
        <f>F34</f>
        <v>0</v>
      </c>
    </row>
    <row r="35" spans="2:11" ht="29.25" customHeight="1" x14ac:dyDescent="0.2">
      <c r="B35" s="161" t="s">
        <v>667</v>
      </c>
      <c r="C35" s="161"/>
      <c r="D35" s="161"/>
      <c r="E35" s="162">
        <v>0</v>
      </c>
      <c r="F35" s="162"/>
      <c r="G35" s="76"/>
      <c r="H35" s="60" t="s">
        <v>317</v>
      </c>
      <c r="I35" s="65">
        <f>E35</f>
        <v>0</v>
      </c>
    </row>
    <row r="36" spans="2:11" ht="21.75" customHeight="1" x14ac:dyDescent="0.2">
      <c r="B36" s="82" t="s">
        <v>617</v>
      </c>
      <c r="C36" s="83"/>
      <c r="D36" s="84"/>
      <c r="E36" s="84"/>
      <c r="F36" s="84"/>
      <c r="G36" s="76"/>
    </row>
    <row r="37" spans="2:11" ht="15" customHeight="1" x14ac:dyDescent="0.2">
      <c r="B37" s="166"/>
      <c r="C37" s="166"/>
      <c r="D37" s="166"/>
      <c r="E37" s="166"/>
      <c r="F37" s="166"/>
      <c r="G37" s="76"/>
    </row>
    <row r="38" spans="2:11" ht="31.35" customHeight="1" x14ac:dyDescent="0.2">
      <c r="B38" s="146" t="s">
        <v>618</v>
      </c>
      <c r="C38" s="146"/>
      <c r="D38" s="146"/>
      <c r="E38" s="146"/>
      <c r="F38" s="89" t="s">
        <v>622</v>
      </c>
      <c r="G38" s="76"/>
      <c r="H38" s="60" t="s">
        <v>322</v>
      </c>
      <c r="I38" s="62" t="str">
        <f>F38</f>
        <v>non</v>
      </c>
    </row>
    <row r="39" spans="2:11" ht="31.35" customHeight="1" x14ac:dyDescent="0.2">
      <c r="B39" s="167" t="s">
        <v>619</v>
      </c>
      <c r="C39" s="167"/>
      <c r="D39" s="167"/>
      <c r="E39" s="167"/>
      <c r="F39" s="90" t="s">
        <v>622</v>
      </c>
      <c r="G39" s="76"/>
      <c r="H39" s="60" t="s">
        <v>323</v>
      </c>
      <c r="I39" s="62" t="str">
        <f>F39</f>
        <v>non</v>
      </c>
    </row>
    <row r="40" spans="2:11" ht="31.35" customHeight="1" x14ac:dyDescent="0.2">
      <c r="B40" s="167" t="s">
        <v>620</v>
      </c>
      <c r="C40" s="167"/>
      <c r="D40" s="167"/>
      <c r="E40" s="167"/>
      <c r="F40" s="90" t="s">
        <v>622</v>
      </c>
      <c r="G40" s="76"/>
      <c r="H40" s="60" t="s">
        <v>324</v>
      </c>
      <c r="I40" s="62" t="str">
        <f>F40</f>
        <v>non</v>
      </c>
    </row>
    <row r="41" spans="2:11" ht="39.75" customHeight="1" x14ac:dyDescent="0.2">
      <c r="B41" s="168" t="s">
        <v>621</v>
      </c>
      <c r="C41" s="168"/>
      <c r="D41" s="168"/>
      <c r="E41" s="168"/>
      <c r="F41" s="90" t="s">
        <v>622</v>
      </c>
      <c r="G41" s="76"/>
      <c r="H41" s="60" t="s">
        <v>325</v>
      </c>
      <c r="I41" s="62" t="str">
        <f>F41</f>
        <v>non</v>
      </c>
    </row>
    <row r="42" spans="2:11" ht="37.15" customHeight="1" x14ac:dyDescent="0.2">
      <c r="B42" s="88"/>
      <c r="C42" s="88"/>
      <c r="D42" s="86"/>
      <c r="E42" s="86"/>
      <c r="F42" s="87"/>
      <c r="G42" s="76"/>
    </row>
    <row r="43" spans="2:11" ht="21.75" customHeight="1" x14ac:dyDescent="0.2">
      <c r="B43" s="169" t="s">
        <v>623</v>
      </c>
      <c r="C43" s="169"/>
      <c r="D43" s="47"/>
      <c r="E43" s="47"/>
      <c r="F43" s="38"/>
      <c r="G43" s="76"/>
    </row>
    <row r="44" spans="2:11" ht="15" customHeight="1" x14ac:dyDescent="0.2">
      <c r="B44" s="79"/>
      <c r="C44" s="79"/>
      <c r="D44" s="47"/>
      <c r="E44" s="47"/>
      <c r="F44" s="38"/>
      <c r="G44" s="76"/>
    </row>
    <row r="45" spans="2:11" x14ac:dyDescent="0.2">
      <c r="B45" s="93" t="s">
        <v>656</v>
      </c>
      <c r="C45" s="94"/>
      <c r="D45" s="94"/>
      <c r="E45" s="131">
        <f>E29</f>
        <v>0</v>
      </c>
      <c r="F45" s="95"/>
      <c r="G45" s="76"/>
      <c r="H45" s="60" t="s">
        <v>326</v>
      </c>
      <c r="I45" s="66">
        <f>E45</f>
        <v>0</v>
      </c>
    </row>
    <row r="46" spans="2:11" s="103" customFormat="1" ht="24" customHeight="1" x14ac:dyDescent="0.2">
      <c r="B46" s="32" t="s">
        <v>625</v>
      </c>
      <c r="C46" s="32"/>
      <c r="D46" s="100" t="s">
        <v>599</v>
      </c>
      <c r="E46" s="78">
        <v>16.25</v>
      </c>
      <c r="F46" s="78">
        <f>E45*E46</f>
        <v>0</v>
      </c>
      <c r="G46" s="101"/>
      <c r="H46" s="102"/>
      <c r="I46" s="102"/>
      <c r="K46" s="22"/>
    </row>
    <row r="47" spans="2:11" ht="28.5" customHeight="1" x14ac:dyDescent="0.2">
      <c r="B47" s="173" t="s">
        <v>657</v>
      </c>
      <c r="C47" s="173"/>
      <c r="D47" s="99" t="s">
        <v>599</v>
      </c>
      <c r="E47" s="171">
        <f>E35*0.1</f>
        <v>0</v>
      </c>
      <c r="F47" s="171"/>
      <c r="G47" s="76"/>
      <c r="H47" s="60" t="s">
        <v>327</v>
      </c>
      <c r="I47" s="67">
        <f>E47</f>
        <v>0</v>
      </c>
    </row>
    <row r="48" spans="2:11" ht="24.75" customHeight="1" x14ac:dyDescent="0.2">
      <c r="B48" s="170" t="s">
        <v>624</v>
      </c>
      <c r="C48" s="170"/>
      <c r="D48" s="96" t="s">
        <v>599</v>
      </c>
      <c r="E48" s="172">
        <f>MIN(E47,F46)</f>
        <v>0</v>
      </c>
      <c r="F48" s="172"/>
      <c r="G48" s="76"/>
      <c r="H48" s="60" t="s">
        <v>328</v>
      </c>
      <c r="I48" s="67">
        <f>E48</f>
        <v>0</v>
      </c>
    </row>
    <row r="49" spans="2:9" ht="9.75" customHeight="1" x14ac:dyDescent="0.2">
      <c r="B49" s="80"/>
      <c r="C49" s="80"/>
      <c r="D49" s="96"/>
      <c r="E49" s="104"/>
      <c r="F49" s="104"/>
      <c r="G49" s="76"/>
      <c r="I49" s="67"/>
    </row>
    <row r="50" spans="2:9" ht="34.15" customHeight="1" x14ac:dyDescent="0.2">
      <c r="B50" s="165" t="s">
        <v>669</v>
      </c>
      <c r="C50" s="165"/>
      <c r="D50" s="165"/>
      <c r="E50" s="165"/>
      <c r="F50" s="165"/>
      <c r="G50" s="76"/>
    </row>
    <row r="51" spans="2:9" x14ac:dyDescent="0.2">
      <c r="B51" s="32"/>
      <c r="C51" s="32"/>
      <c r="D51" s="32"/>
      <c r="E51" s="32"/>
      <c r="F51" s="32"/>
      <c r="G51" s="76"/>
    </row>
    <row r="52" spans="2:9" x14ac:dyDescent="0.2">
      <c r="B52" s="156" t="s">
        <v>626</v>
      </c>
      <c r="C52" s="156"/>
      <c r="D52" s="156"/>
      <c r="E52" s="156"/>
      <c r="F52" s="156"/>
      <c r="G52" s="76"/>
    </row>
    <row r="53" spans="2:9" x14ac:dyDescent="0.2">
      <c r="B53" s="45" t="s">
        <v>627</v>
      </c>
      <c r="C53" s="56"/>
      <c r="D53" s="32"/>
      <c r="E53" s="56"/>
      <c r="F53" s="56"/>
      <c r="G53" s="76"/>
    </row>
    <row r="54" spans="2:9" ht="14.25" customHeight="1" x14ac:dyDescent="0.2">
      <c r="B54" s="157"/>
      <c r="C54" s="157"/>
      <c r="D54" s="157"/>
      <c r="E54" s="157"/>
      <c r="F54" s="157"/>
      <c r="G54" s="76"/>
      <c r="H54" s="60" t="s">
        <v>329</v>
      </c>
      <c r="I54" s="61">
        <f>B54</f>
        <v>0</v>
      </c>
    </row>
    <row r="55" spans="2:9" x14ac:dyDescent="0.2">
      <c r="B55" s="45"/>
      <c r="C55" s="45"/>
      <c r="D55" s="45"/>
      <c r="E55" s="45"/>
      <c r="F55" s="45"/>
      <c r="G55" s="76"/>
    </row>
    <row r="56" spans="2:9" x14ac:dyDescent="0.2">
      <c r="B56" s="105" t="s">
        <v>628</v>
      </c>
      <c r="C56" s="45"/>
      <c r="D56" s="45"/>
      <c r="E56" s="45"/>
      <c r="F56" s="45"/>
      <c r="G56" s="76"/>
    </row>
    <row r="57" spans="2:9" ht="27.95" customHeight="1" x14ac:dyDescent="0.2">
      <c r="B57" s="149"/>
      <c r="C57" s="149"/>
      <c r="D57" s="149"/>
      <c r="E57" s="149"/>
      <c r="F57" s="149"/>
      <c r="G57" s="76"/>
      <c r="H57" s="60" t="s">
        <v>330</v>
      </c>
      <c r="I57" s="61">
        <f>B57</f>
        <v>0</v>
      </c>
    </row>
    <row r="58" spans="2:9" ht="16.5" customHeight="1" x14ac:dyDescent="0.2">
      <c r="B58" s="32"/>
      <c r="C58" s="32"/>
      <c r="D58" s="32"/>
      <c r="E58" s="32"/>
      <c r="F58" s="32"/>
      <c r="G58" s="76"/>
    </row>
    <row r="59" spans="2:9" ht="33.75" customHeight="1" x14ac:dyDescent="0.2">
      <c r="B59" s="158" t="s">
        <v>629</v>
      </c>
      <c r="C59" s="158"/>
      <c r="D59" s="158"/>
      <c r="E59" s="158"/>
      <c r="F59" s="158"/>
      <c r="G59" s="76"/>
    </row>
    <row r="60" spans="2:9" ht="7.9" customHeight="1" x14ac:dyDescent="0.2">
      <c r="B60" s="106"/>
      <c r="C60" s="106"/>
      <c r="D60" s="106"/>
      <c r="E60" s="106"/>
      <c r="F60" s="106"/>
      <c r="G60" s="76"/>
    </row>
    <row r="61" spans="2:9" ht="21.75" customHeight="1" x14ac:dyDescent="0.2">
      <c r="B61" s="159" t="s">
        <v>630</v>
      </c>
      <c r="C61" s="159"/>
      <c r="D61" s="159"/>
      <c r="E61" s="159"/>
      <c r="F61" s="159"/>
      <c r="G61" s="76"/>
    </row>
    <row r="62" spans="2:9" ht="6.6" customHeight="1" x14ac:dyDescent="0.2">
      <c r="B62" s="57"/>
      <c r="C62" s="57"/>
      <c r="D62" s="57"/>
      <c r="E62" s="57"/>
      <c r="F62" s="48"/>
      <c r="G62" s="76"/>
    </row>
    <row r="63" spans="2:9" ht="18" customHeight="1" x14ac:dyDescent="0.2">
      <c r="B63" s="150" t="s">
        <v>632</v>
      </c>
      <c r="C63" s="150"/>
      <c r="D63" s="150"/>
      <c r="E63" s="150"/>
      <c r="F63" s="150"/>
      <c r="G63" s="76"/>
    </row>
    <row r="64" spans="2:9" x14ac:dyDescent="0.2">
      <c r="B64" s="146" t="s">
        <v>633</v>
      </c>
      <c r="C64" s="146"/>
      <c r="D64" s="146"/>
      <c r="E64" s="146"/>
      <c r="F64" s="108">
        <v>0</v>
      </c>
      <c r="G64" s="76"/>
      <c r="H64" s="60" t="s">
        <v>1</v>
      </c>
      <c r="I64" s="69">
        <f>F64</f>
        <v>0</v>
      </c>
    </row>
    <row r="65" spans="2:9" x14ac:dyDescent="0.2">
      <c r="B65" s="146" t="s">
        <v>634</v>
      </c>
      <c r="C65" s="146"/>
      <c r="D65" s="146"/>
      <c r="E65" s="146"/>
      <c r="F65" s="108">
        <v>0</v>
      </c>
      <c r="G65" s="76"/>
      <c r="H65" s="60" t="s">
        <v>2</v>
      </c>
      <c r="I65" s="69">
        <f>F65</f>
        <v>0</v>
      </c>
    </row>
    <row r="66" spans="2:9" x14ac:dyDescent="0.2">
      <c r="B66" s="146" t="s">
        <v>635</v>
      </c>
      <c r="C66" s="146"/>
      <c r="D66" s="146"/>
      <c r="E66" s="146"/>
      <c r="F66" s="108">
        <v>0</v>
      </c>
      <c r="G66" s="76"/>
      <c r="H66" s="60" t="s">
        <v>3</v>
      </c>
      <c r="I66" s="69">
        <f>F66</f>
        <v>0</v>
      </c>
    </row>
    <row r="67" spans="2:9" x14ac:dyDescent="0.2">
      <c r="B67" s="147" t="s">
        <v>636</v>
      </c>
      <c r="C67" s="147"/>
      <c r="D67" s="147"/>
      <c r="E67" s="147"/>
      <c r="F67" s="108">
        <v>0</v>
      </c>
      <c r="G67" s="76"/>
      <c r="H67" s="60" t="s">
        <v>4</v>
      </c>
      <c r="I67" s="69">
        <f>F67</f>
        <v>0</v>
      </c>
    </row>
    <row r="68" spans="2:9" x14ac:dyDescent="0.2">
      <c r="B68" s="148" t="s">
        <v>637</v>
      </c>
      <c r="C68" s="148"/>
      <c r="D68" s="148"/>
      <c r="E68" s="148"/>
      <c r="F68" s="107">
        <f>1-F67-F66-F65-F64</f>
        <v>1</v>
      </c>
      <c r="H68" s="60" t="s">
        <v>5</v>
      </c>
      <c r="I68" s="69">
        <f>F68</f>
        <v>1</v>
      </c>
    </row>
    <row r="69" spans="2:9" ht="45" customHeight="1" x14ac:dyDescent="0.2">
      <c r="B69" s="149"/>
      <c r="C69" s="149"/>
      <c r="D69" s="149"/>
      <c r="E69" s="149"/>
      <c r="F69" s="149"/>
      <c r="H69" s="60" t="s">
        <v>331</v>
      </c>
      <c r="I69" s="68">
        <f>B69</f>
        <v>0</v>
      </c>
    </row>
    <row r="70" spans="2:9" ht="14.1" customHeight="1" x14ac:dyDescent="0.2">
      <c r="B70" s="132"/>
      <c r="C70" s="132"/>
      <c r="D70" s="132"/>
      <c r="E70" s="132"/>
      <c r="F70" s="132"/>
      <c r="I70" s="68"/>
    </row>
    <row r="71" spans="2:9" ht="24.75" customHeight="1" x14ac:dyDescent="0.2">
      <c r="B71" s="154" t="s">
        <v>631</v>
      </c>
      <c r="C71" s="154"/>
      <c r="D71" s="154"/>
      <c r="E71" s="155" t="s">
        <v>638</v>
      </c>
      <c r="F71" s="155"/>
    </row>
    <row r="72" spans="2:9" x14ac:dyDescent="0.2">
      <c r="B72" s="146" t="s">
        <v>639</v>
      </c>
      <c r="C72" s="146"/>
      <c r="D72" s="146"/>
      <c r="E72" s="146"/>
      <c r="F72" s="108">
        <v>0</v>
      </c>
      <c r="H72" s="60" t="s">
        <v>332</v>
      </c>
      <c r="I72" s="69">
        <f>F72</f>
        <v>0</v>
      </c>
    </row>
    <row r="73" spans="2:9" x14ac:dyDescent="0.2">
      <c r="B73" s="146" t="s">
        <v>674</v>
      </c>
      <c r="C73" s="146"/>
      <c r="D73" s="146"/>
      <c r="E73" s="146"/>
      <c r="F73" s="108">
        <v>0</v>
      </c>
      <c r="H73" s="60" t="s">
        <v>333</v>
      </c>
      <c r="I73" s="69">
        <f>F73</f>
        <v>0</v>
      </c>
    </row>
    <row r="74" spans="2:9" x14ac:dyDescent="0.2">
      <c r="B74" s="146" t="s">
        <v>640</v>
      </c>
      <c r="C74" s="146"/>
      <c r="D74" s="146"/>
      <c r="E74" s="146"/>
      <c r="F74" s="108">
        <v>0</v>
      </c>
      <c r="H74" s="60" t="s">
        <v>334</v>
      </c>
      <c r="I74" s="69">
        <f>F74</f>
        <v>0</v>
      </c>
    </row>
    <row r="75" spans="2:9" x14ac:dyDescent="0.2">
      <c r="B75" s="147" t="s">
        <v>641</v>
      </c>
      <c r="C75" s="147"/>
      <c r="D75" s="147"/>
      <c r="E75" s="147"/>
      <c r="F75" s="108">
        <v>0</v>
      </c>
      <c r="H75" s="60" t="s">
        <v>335</v>
      </c>
      <c r="I75" s="69">
        <f>F75</f>
        <v>0</v>
      </c>
    </row>
    <row r="76" spans="2:9" x14ac:dyDescent="0.2">
      <c r="B76" s="148" t="s">
        <v>637</v>
      </c>
      <c r="C76" s="148"/>
      <c r="D76" s="46"/>
      <c r="E76" s="46"/>
      <c r="F76" s="107">
        <f>1-F75-F74-F73-F72</f>
        <v>1</v>
      </c>
      <c r="H76" s="60" t="s">
        <v>336</v>
      </c>
      <c r="I76" s="69">
        <f>F76</f>
        <v>1</v>
      </c>
    </row>
    <row r="77" spans="2:9" ht="45" customHeight="1" x14ac:dyDescent="0.2">
      <c r="B77" s="149"/>
      <c r="C77" s="149"/>
      <c r="D77" s="149"/>
      <c r="E77" s="149"/>
      <c r="F77" s="149"/>
      <c r="H77" s="60" t="s">
        <v>337</v>
      </c>
      <c r="I77" s="68">
        <f>B77</f>
        <v>0</v>
      </c>
    </row>
    <row r="78" spans="2:9" ht="14.25" customHeight="1" x14ac:dyDescent="0.2">
      <c r="B78" s="46"/>
      <c r="C78" s="46"/>
      <c r="D78" s="46"/>
      <c r="E78" s="46"/>
      <c r="F78" s="46"/>
    </row>
    <row r="79" spans="2:9" ht="14.25" customHeight="1" x14ac:dyDescent="0.2">
      <c r="F79" s="81"/>
    </row>
    <row r="80" spans="2:9" ht="18.75" customHeight="1" x14ac:dyDescent="0.2">
      <c r="B80" s="144" t="s">
        <v>642</v>
      </c>
      <c r="C80" s="144"/>
      <c r="D80" s="144"/>
      <c r="E80" s="153" t="s">
        <v>638</v>
      </c>
      <c r="F80" s="153"/>
    </row>
    <row r="81" spans="2:9" x14ac:dyDescent="0.2">
      <c r="B81" s="146" t="s">
        <v>643</v>
      </c>
      <c r="C81" s="146"/>
      <c r="D81" s="146"/>
      <c r="E81" s="146"/>
      <c r="F81" s="108">
        <v>0</v>
      </c>
      <c r="H81" s="61" t="s">
        <v>338</v>
      </c>
      <c r="I81" s="69">
        <f t="shared" ref="I81:I87" si="0">F81</f>
        <v>0</v>
      </c>
    </row>
    <row r="82" spans="2:9" x14ac:dyDescent="0.2">
      <c r="B82" s="146" t="s">
        <v>644</v>
      </c>
      <c r="C82" s="146"/>
      <c r="D82" s="146"/>
      <c r="E82" s="146"/>
      <c r="F82" s="108">
        <v>0</v>
      </c>
      <c r="H82" s="61" t="s">
        <v>339</v>
      </c>
      <c r="I82" s="69">
        <f t="shared" si="0"/>
        <v>0</v>
      </c>
    </row>
    <row r="83" spans="2:9" x14ac:dyDescent="0.2">
      <c r="B83" s="146" t="s">
        <v>645</v>
      </c>
      <c r="C83" s="146"/>
      <c r="D83" s="146"/>
      <c r="E83" s="146"/>
      <c r="F83" s="108">
        <v>0</v>
      </c>
      <c r="H83" s="61" t="s">
        <v>340</v>
      </c>
      <c r="I83" s="69">
        <f t="shared" si="0"/>
        <v>0</v>
      </c>
    </row>
    <row r="84" spans="2:9" x14ac:dyDescent="0.2">
      <c r="B84" s="147" t="s">
        <v>646</v>
      </c>
      <c r="C84" s="147"/>
      <c r="D84" s="147"/>
      <c r="E84" s="147"/>
      <c r="F84" s="108">
        <v>0</v>
      </c>
      <c r="H84" s="61" t="s">
        <v>341</v>
      </c>
      <c r="I84" s="69">
        <f t="shared" si="0"/>
        <v>0</v>
      </c>
    </row>
    <row r="85" spans="2:9" x14ac:dyDescent="0.2">
      <c r="B85" s="147" t="s">
        <v>647</v>
      </c>
      <c r="C85" s="147"/>
      <c r="D85" s="147"/>
      <c r="E85" s="147"/>
      <c r="F85" s="108">
        <v>0</v>
      </c>
      <c r="H85" s="61" t="s">
        <v>342</v>
      </c>
      <c r="I85" s="69">
        <f t="shared" si="0"/>
        <v>0</v>
      </c>
    </row>
    <row r="86" spans="2:9" x14ac:dyDescent="0.2">
      <c r="B86" s="147" t="s">
        <v>648</v>
      </c>
      <c r="C86" s="147"/>
      <c r="D86" s="147"/>
      <c r="E86" s="147"/>
      <c r="F86" s="108">
        <v>0</v>
      </c>
      <c r="H86" s="61" t="s">
        <v>343</v>
      </c>
      <c r="I86" s="69">
        <f t="shared" si="0"/>
        <v>0</v>
      </c>
    </row>
    <row r="87" spans="2:9" x14ac:dyDescent="0.2">
      <c r="B87" s="148" t="s">
        <v>637</v>
      </c>
      <c r="C87" s="148"/>
      <c r="D87" s="46"/>
      <c r="E87" s="46"/>
      <c r="F87" s="107">
        <f>1-F84-F83-F82-F81-F85-F86</f>
        <v>1</v>
      </c>
      <c r="H87" s="61" t="s">
        <v>344</v>
      </c>
      <c r="I87" s="69">
        <f t="shared" si="0"/>
        <v>1</v>
      </c>
    </row>
    <row r="88" spans="2:9" ht="45" customHeight="1" x14ac:dyDescent="0.2">
      <c r="B88" s="149"/>
      <c r="C88" s="149"/>
      <c r="D88" s="149"/>
      <c r="E88" s="149"/>
      <c r="F88" s="149"/>
      <c r="H88" s="60" t="s">
        <v>345</v>
      </c>
      <c r="I88" s="68">
        <f>B88</f>
        <v>0</v>
      </c>
    </row>
    <row r="89" spans="2:9" x14ac:dyDescent="0.2">
      <c r="B89" s="46"/>
      <c r="C89" s="46"/>
      <c r="D89" s="46"/>
      <c r="E89" s="46"/>
      <c r="F89" s="46"/>
    </row>
    <row r="90" spans="2:9" ht="15" x14ac:dyDescent="0.2">
      <c r="B90" s="150" t="s">
        <v>649</v>
      </c>
      <c r="C90" s="150"/>
      <c r="D90" s="150"/>
      <c r="E90" s="57"/>
      <c r="F90" s="57"/>
    </row>
    <row r="91" spans="2:9" ht="27.75" customHeight="1" x14ac:dyDescent="0.2">
      <c r="B91" s="151" t="s">
        <v>670</v>
      </c>
      <c r="C91" s="151"/>
      <c r="D91" s="151"/>
      <c r="E91" s="151"/>
      <c r="F91" s="109">
        <v>0</v>
      </c>
      <c r="H91" s="60" t="s">
        <v>346</v>
      </c>
      <c r="I91" s="66">
        <f>F91</f>
        <v>0</v>
      </c>
    </row>
    <row r="92" spans="2:9" ht="6.6" customHeight="1" x14ac:dyDescent="0.2">
      <c r="B92" s="114"/>
      <c r="C92" s="86"/>
      <c r="D92" s="86"/>
      <c r="E92" s="86"/>
      <c r="F92" s="87"/>
    </row>
    <row r="93" spans="2:9" x14ac:dyDescent="0.2">
      <c r="B93" s="51" t="s">
        <v>650</v>
      </c>
      <c r="C93" s="50"/>
      <c r="D93" s="47"/>
      <c r="E93" s="47"/>
      <c r="F93" s="38"/>
    </row>
    <row r="94" spans="2:9" ht="8.4499999999999993" customHeight="1" x14ac:dyDescent="0.2">
      <c r="B94" s="36"/>
      <c r="C94" s="52"/>
      <c r="D94" s="32"/>
      <c r="E94" s="32"/>
      <c r="F94" s="36"/>
    </row>
    <row r="95" spans="2:9" ht="89.1" customHeight="1" x14ac:dyDescent="0.2">
      <c r="B95" s="149"/>
      <c r="C95" s="149"/>
      <c r="D95" s="149"/>
      <c r="E95" s="149"/>
      <c r="F95" s="149"/>
      <c r="H95" s="60" t="s">
        <v>347</v>
      </c>
      <c r="I95" s="68">
        <f>B95</f>
        <v>0</v>
      </c>
    </row>
    <row r="96" spans="2:9" ht="9.6" customHeight="1" x14ac:dyDescent="0.2">
      <c r="B96" s="49"/>
      <c r="C96" s="50"/>
      <c r="D96" s="47"/>
      <c r="E96" s="47"/>
      <c r="F96" s="38"/>
    </row>
    <row r="97" spans="2:6" x14ac:dyDescent="0.2">
      <c r="B97" s="152" t="s">
        <v>651</v>
      </c>
      <c r="C97" s="152"/>
      <c r="D97" s="152"/>
      <c r="E97" s="152"/>
      <c r="F97" s="152"/>
    </row>
    <row r="98" spans="2:6" x14ac:dyDescent="0.2">
      <c r="B98" s="32"/>
      <c r="C98" s="32"/>
      <c r="D98" s="32"/>
      <c r="E98" s="32"/>
      <c r="F98" s="36"/>
    </row>
    <row r="99" spans="2:6" x14ac:dyDescent="0.2">
      <c r="B99" s="32" t="s">
        <v>652</v>
      </c>
      <c r="C99" s="32"/>
      <c r="D99" s="32"/>
      <c r="E99" s="32"/>
      <c r="F99" s="36"/>
    </row>
    <row r="100" spans="2:6" ht="5.25" customHeight="1" x14ac:dyDescent="0.2">
      <c r="B100" s="32"/>
      <c r="C100" s="32"/>
      <c r="D100" s="32"/>
      <c r="E100" s="32"/>
      <c r="F100" s="36"/>
    </row>
    <row r="101" spans="2:6" ht="31.15" customHeight="1" x14ac:dyDescent="0.2">
      <c r="B101" s="145"/>
      <c r="C101" s="145"/>
      <c r="D101" s="145"/>
      <c r="E101" s="145"/>
      <c r="F101" s="145"/>
    </row>
    <row r="102" spans="2:6" x14ac:dyDescent="0.2">
      <c r="B102" s="49"/>
      <c r="C102" s="50"/>
      <c r="D102" s="47"/>
      <c r="E102" s="47"/>
      <c r="F102" s="38"/>
    </row>
    <row r="103" spans="2:6" x14ac:dyDescent="0.2">
      <c r="B103" s="32" t="s">
        <v>653</v>
      </c>
      <c r="C103" s="32"/>
      <c r="D103" s="32"/>
      <c r="E103" s="32"/>
      <c r="F103" s="36"/>
    </row>
    <row r="104" spans="2:6" ht="5.25" customHeight="1" x14ac:dyDescent="0.2">
      <c r="B104" s="32"/>
      <c r="C104" s="32"/>
      <c r="D104" s="32"/>
      <c r="E104" s="32"/>
      <c r="F104" s="36"/>
    </row>
    <row r="105" spans="2:6" ht="39.950000000000003" customHeight="1" x14ac:dyDescent="0.2">
      <c r="B105" s="145"/>
      <c r="C105" s="145"/>
      <c r="D105" s="145"/>
      <c r="E105" s="145"/>
      <c r="F105" s="145"/>
    </row>
  </sheetData>
  <sheetProtection algorithmName="SHA-512" hashValue="tEc0NugielO8b88+nDabzBvHo5+y09/YO2J6c0gnc9DvhAGmCqjxlXBGVbiFmr3fBoOmNcoPWsRmu+ICBaKtgw==" saltValue="yTAKdt2Q34xtrwVxvA6VAQ==" spinCount="100000" sheet="1" selectLockedCells="1"/>
  <protectedRanges>
    <protectedRange sqref="C29 F25 C25:D28 C30:D30 E26:F30" name="Bereich5"/>
    <protectedRange sqref="B20" name="Bereich2"/>
    <protectedRange sqref="D13:E17" name="Bereich1"/>
  </protectedRanges>
  <mergeCells count="72">
    <mergeCell ref="B24:D24"/>
    <mergeCell ref="E24:F24"/>
    <mergeCell ref="B1:C1"/>
    <mergeCell ref="D1:F1"/>
    <mergeCell ref="B2:C2"/>
    <mergeCell ref="D2:F2"/>
    <mergeCell ref="B3:F3"/>
    <mergeCell ref="B4:F4"/>
    <mergeCell ref="D13:F13"/>
    <mergeCell ref="D15:F15"/>
    <mergeCell ref="B20:F20"/>
    <mergeCell ref="B21:F21"/>
    <mergeCell ref="D16:F16"/>
    <mergeCell ref="B15:C15"/>
    <mergeCell ref="B16:C16"/>
    <mergeCell ref="B18:F18"/>
    <mergeCell ref="E25:F25"/>
    <mergeCell ref="E26:F26"/>
    <mergeCell ref="E27:F27"/>
    <mergeCell ref="E28:F28"/>
    <mergeCell ref="E29:F29"/>
    <mergeCell ref="B34:E34"/>
    <mergeCell ref="B35:D35"/>
    <mergeCell ref="E35:F35"/>
    <mergeCell ref="B31:F31"/>
    <mergeCell ref="B50:F50"/>
    <mergeCell ref="B37:F37"/>
    <mergeCell ref="B38:E38"/>
    <mergeCell ref="B39:E39"/>
    <mergeCell ref="B40:E40"/>
    <mergeCell ref="B41:E41"/>
    <mergeCell ref="B43:C43"/>
    <mergeCell ref="B48:C48"/>
    <mergeCell ref="E47:F47"/>
    <mergeCell ref="E48:F48"/>
    <mergeCell ref="B47:C47"/>
    <mergeCell ref="B69:F69"/>
    <mergeCell ref="B52:F52"/>
    <mergeCell ref="B54:F54"/>
    <mergeCell ref="B57:F57"/>
    <mergeCell ref="B59:F59"/>
    <mergeCell ref="B63:F63"/>
    <mergeCell ref="B64:E64"/>
    <mergeCell ref="B65:E65"/>
    <mergeCell ref="B66:E66"/>
    <mergeCell ref="B67:E67"/>
    <mergeCell ref="B68:E68"/>
    <mergeCell ref="B61:F61"/>
    <mergeCell ref="B74:E74"/>
    <mergeCell ref="B75:E75"/>
    <mergeCell ref="B76:C76"/>
    <mergeCell ref="B77:F77"/>
    <mergeCell ref="B71:D71"/>
    <mergeCell ref="E71:F71"/>
    <mergeCell ref="B72:E72"/>
    <mergeCell ref="B73:E73"/>
    <mergeCell ref="B80:D80"/>
    <mergeCell ref="B105:F105"/>
    <mergeCell ref="B83:E83"/>
    <mergeCell ref="B84:E84"/>
    <mergeCell ref="B85:E85"/>
    <mergeCell ref="B86:E86"/>
    <mergeCell ref="B87:C87"/>
    <mergeCell ref="B88:F88"/>
    <mergeCell ref="B90:D90"/>
    <mergeCell ref="B91:E91"/>
    <mergeCell ref="B95:F95"/>
    <mergeCell ref="B97:F97"/>
    <mergeCell ref="B101:F101"/>
    <mergeCell ref="B82:E82"/>
    <mergeCell ref="B81:E81"/>
    <mergeCell ref="E80:F80"/>
  </mergeCells>
  <conditionalFormatting sqref="G13">
    <cfRule type="expression" dxfId="1" priority="2">
      <formula>IF($G$5="Commune",TRUE,FALSE)</formula>
    </cfRule>
  </conditionalFormatting>
  <conditionalFormatting sqref="D13:F13">
    <cfRule type="expression" dxfId="0" priority="1">
      <formula>IF($G$5="Commune",FALSE,TRUE)</formula>
    </cfRule>
  </conditionalFormatting>
  <dataValidations count="17">
    <dataValidation type="decimal" allowBlank="1" showInputMessage="1" showErrorMessage="1" error="La somme des données doit être égale à 100 %. " sqref="F86" xr:uid="{00000000-0002-0000-0100-000000000000}">
      <formula1>0</formula1>
      <formula2>1-SUM(F81:F85)</formula2>
    </dataValidation>
    <dataValidation type="decimal" allowBlank="1" showInputMessage="1" showErrorMessage="1" error="La somme des données doit être égale à 100 %. " sqref="F85" xr:uid="{00000000-0002-0000-0100-000001000000}">
      <formula1>0</formula1>
      <formula2>1-(F81+F82+F83+F84+F86)</formula2>
    </dataValidation>
    <dataValidation type="decimal" allowBlank="1" showInputMessage="1" showErrorMessage="1" error="La somme des données doit être égale à 100 %. " sqref="F84" xr:uid="{00000000-0002-0000-0100-000002000000}">
      <formula1>0</formula1>
      <formula2>1-(F81+F82+F83+F85+F86)</formula2>
    </dataValidation>
    <dataValidation type="decimal" allowBlank="1" showInputMessage="1" showErrorMessage="1" error="La somme des données doit être égale à 100 %. " sqref="F83" xr:uid="{00000000-0002-0000-0100-000003000000}">
      <formula1>0</formula1>
      <formula2>1-(F81+F82+F84+F85+F86)</formula2>
    </dataValidation>
    <dataValidation type="decimal" allowBlank="1" showInputMessage="1" showErrorMessage="1" error="La somme des données doit être égale à 100 %. " sqref="F82" xr:uid="{00000000-0002-0000-0100-000004000000}">
      <formula1>0</formula1>
      <formula2>1-(F81+F83+F84+F85+F86)</formula2>
    </dataValidation>
    <dataValidation type="decimal" allowBlank="1" showInputMessage="1" showErrorMessage="1" error="La somme des données doit être égale à 100 %. " sqref="F81" xr:uid="{00000000-0002-0000-0100-000005000000}">
      <formula1>0</formula1>
      <formula2>1-SUM(F82:F86)</formula2>
    </dataValidation>
    <dataValidation type="decimal" allowBlank="1" showInputMessage="1" showErrorMessage="1" error="La somme des données doit être égale à 100 %. " sqref="F74 F66" xr:uid="{00000000-0002-0000-0100-000006000000}">
      <formula1>0</formula1>
      <formula2>1-(F64+F65+F67)</formula2>
    </dataValidation>
    <dataValidation type="decimal" allowBlank="1" showInputMessage="1" showErrorMessage="1" error="La somme des données doit être égale à 100 %. " sqref="F73 F65" xr:uid="{00000000-0002-0000-0100-000007000000}">
      <formula1>0</formula1>
      <formula2>1-(F64+F66+F67)</formula2>
    </dataValidation>
    <dataValidation type="decimal" allowBlank="1" showInputMessage="1" showErrorMessage="1" error="La somme des données doit être égale à 100 %. " sqref="F72" xr:uid="{00000000-0002-0000-0100-000008000000}">
      <formula1>0</formula1>
      <formula2>1-SUM(F73:F75)</formula2>
    </dataValidation>
    <dataValidation type="decimal" allowBlank="1" showInputMessage="1" showErrorMessage="1" error="La somme des données doit être égale à 100 %. " sqref="F75" xr:uid="{00000000-0002-0000-0100-000009000000}">
      <formula1>0</formula1>
      <formula2>1-SUM(F72:F74)</formula2>
    </dataValidation>
    <dataValidation type="whole" operator="greaterThanOrEqual" allowBlank="1" showInputMessage="1" showErrorMessage="1" errorTitle="Uniquement des nombres entiers" error="Veuillez indiquer uniquement des nombres_x000a_entiers, pas de décimales." sqref="E26:F29" xr:uid="{00000000-0002-0000-0100-00000A000000}">
      <formula1>0</formula1>
    </dataValidation>
    <dataValidation type="whole" operator="greaterThanOrEqual" allowBlank="1" showInputMessage="1" showErrorMessage="1" error="Veuillez indiquer uniquement des_x000a_nombres entiers. " sqref="F91" xr:uid="{00000000-0002-0000-0100-00000B000000}">
      <formula1>0</formula1>
    </dataValidation>
    <dataValidation type="list" showInputMessage="1" showErrorMessage="1" error="Veuillez uniquement choisir &quot;oui&quot; ou &quot;non&quot;" sqref="F38:F41" xr:uid="{00000000-0002-0000-0100-00000C000000}">
      <formula1>"oui,non"</formula1>
    </dataValidation>
    <dataValidation showInputMessage="1" showErrorMessage="1" error="Bitte geben Sie ja oder nein ein." sqref="D25:D28" xr:uid="{00000000-0002-0000-0100-00000D000000}"/>
    <dataValidation type="decimal" allowBlank="1" showInputMessage="1" showErrorMessage="1" error="La somme des données doit être égale à 100 %." sqref="F67" xr:uid="{00000000-0002-0000-0100-00000E000000}">
      <formula1>0</formula1>
      <formula2>1-SUM(F64:F66)</formula2>
    </dataValidation>
    <dataValidation type="decimal" allowBlank="1" showInputMessage="1" showErrorMessage="1" error="La somme des données doit être égale à 100 %." sqref="F64" xr:uid="{00000000-0002-0000-0100-00000F000000}">
      <formula1>0</formula1>
      <formula2>1-SUM(F65:F67)</formula2>
    </dataValidation>
    <dataValidation allowBlank="1" showInputMessage="1" showErrorMessage="1" errorTitle="Uniquement des nombres entiers" error="Veuillez indiquer uniquement des nombres_x000a_entiers, pas de décimales." sqref="E25:F25" xr:uid="{00000000-0002-0000-0100-000010000000}"/>
  </dataValidations>
  <pageMargins left="0.35433070866141736" right="0.39370078740157483" top="1.1811023622047245" bottom="0.59055118110236227" header="0.19685039370078741" footer="0.31496062992125984"/>
  <pageSetup paperSize="9" orientation="portrait" r:id="rId1"/>
  <headerFooter scaleWithDoc="0">
    <oddHeader>&amp;L&amp;G</oddHeader>
    <oddFooter>&amp;L&amp;7   &amp;C&amp;7   &amp;R&amp;7&amp;P/&amp;N</oddFooter>
    <firstHeader>&amp;L&amp;G</firstHeader>
  </headerFooter>
  <rowBreaks count="1" manualBreakCount="1">
    <brk id="35" max="16383" man="1"/>
  </rowBreaks>
  <drawing r:id="rId2"/>
  <legacyDrawing r:id="rId3"/>
  <legacyDrawingHF r:id="rId4"/>
  <extLst>
    <ext xmlns:x14="http://schemas.microsoft.com/office/spreadsheetml/2009/9/main" uri="{CCE6A557-97BC-4b89-ADB6-D9C93CAAB3DF}">
      <x14:dataValidations xmlns:xm="http://schemas.microsoft.com/office/excel/2006/main" count="3">
        <x14:dataValidation type="list" allowBlank="1" showInputMessage="1" xr:uid="{00000000-0002-0000-0100-000011000000}">
          <x14:formula1>
            <xm:f>'Liste Gemeinden'!$F$8:$F$60</xm:f>
          </x14:formula1>
          <xm:sqref>D13:F13</xm:sqref>
        </x14:dataValidation>
        <x14:dataValidation type="list" allowBlank="1" showInputMessage="1" xr:uid="{00000000-0002-0000-0100-000012000000}">
          <x14:formula1>
            <xm:f>'Liste Gemeinden'!$D$8:$D$60</xm:f>
          </x14:formula1>
          <xm:sqref>G6:G11</xm:sqref>
        </x14:dataValidation>
        <x14:dataValidation type="list" allowBlank="1" showInputMessage="1" xr:uid="{00000000-0002-0000-0100-000013000000}">
          <x14:formula1>
            <xm:f>'Liste Gemeinden'!$D$2:$D$7</xm:f>
          </x14:formula1>
          <xm:sqref>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dimension ref="A1:L582"/>
  <sheetViews>
    <sheetView workbookViewId="0">
      <selection activeCell="D12" sqref="D12"/>
    </sheetView>
  </sheetViews>
  <sheetFormatPr baseColWidth="10" defaultRowHeight="14.25" outlineLevelCol="1" x14ac:dyDescent="0.2"/>
  <cols>
    <col min="1" max="1" width="24.125" style="58" customWidth="1" outlineLevel="1"/>
    <col min="2" max="2" width="10" customWidth="1" outlineLevel="1"/>
    <col min="3" max="3" width="11" customWidth="1" outlineLevel="1"/>
    <col min="4" max="4" width="21.125" customWidth="1" outlineLevel="1"/>
    <col min="5" max="5" width="7.625" customWidth="1" outlineLevel="1"/>
    <col min="6" max="6" width="23.875" customWidth="1" outlineLevel="1"/>
    <col min="7" max="7" width="42.875" customWidth="1" outlineLevel="1"/>
    <col min="8" max="8" width="31.5" customWidth="1" outlineLevel="1"/>
    <col min="9" max="9" width="11" style="117" customWidth="1" outlineLevel="1"/>
  </cols>
  <sheetData>
    <row r="1" spans="1:8" ht="15" x14ac:dyDescent="0.25">
      <c r="A1" s="70" t="str">
        <f>Formulaire!G5</f>
        <v>Commune</v>
      </c>
      <c r="B1" s="77" t="str">
        <f>IFERROR(VLOOKUP($A$1,$D$2:$H$7,2,FALSE),"")</f>
        <v/>
      </c>
      <c r="D1" s="74" t="s">
        <v>309</v>
      </c>
      <c r="E1" s="75"/>
      <c r="F1" s="75" t="s">
        <v>597</v>
      </c>
      <c r="G1" s="75" t="s">
        <v>671</v>
      </c>
      <c r="H1" s="75"/>
    </row>
    <row r="2" spans="1:8" x14ac:dyDescent="0.2">
      <c r="A2" s="72"/>
      <c r="B2" s="77" t="str">
        <f>IFERROR(VLOOKUP($A$1,$D$2:$H$7,3,FALSE),"")</f>
        <v/>
      </c>
      <c r="D2" t="s">
        <v>288</v>
      </c>
      <c r="E2">
        <v>434</v>
      </c>
      <c r="F2" t="s">
        <v>658</v>
      </c>
      <c r="G2" t="s">
        <v>659</v>
      </c>
    </row>
    <row r="3" spans="1:8" x14ac:dyDescent="0.2">
      <c r="A3" s="72"/>
      <c r="B3" s="71"/>
      <c r="D3" t="s">
        <v>131</v>
      </c>
      <c r="E3">
        <v>700</v>
      </c>
      <c r="F3" t="s">
        <v>131</v>
      </c>
    </row>
    <row r="4" spans="1:8" x14ac:dyDescent="0.2">
      <c r="A4" s="72"/>
      <c r="B4" s="71"/>
      <c r="D4" s="123" t="s">
        <v>135</v>
      </c>
      <c r="E4" s="123">
        <v>443</v>
      </c>
      <c r="F4" s="123" t="s">
        <v>135</v>
      </c>
    </row>
    <row r="5" spans="1:8" x14ac:dyDescent="0.2">
      <c r="A5" s="72"/>
      <c r="B5" s="71"/>
      <c r="D5" s="123" t="s">
        <v>287</v>
      </c>
      <c r="E5" s="123">
        <v>10030</v>
      </c>
      <c r="F5" s="124" t="s">
        <v>287</v>
      </c>
    </row>
    <row r="6" spans="1:8" x14ac:dyDescent="0.2">
      <c r="A6" s="70" t="str">
        <f>Formulaire!$D$13</f>
        <v/>
      </c>
      <c r="B6" s="121" t="str">
        <f>IFERROR(VLOOKUP($A$1,$D$2:$H$7,4,FALSE),"")</f>
        <v/>
      </c>
      <c r="D6" t="s">
        <v>136</v>
      </c>
      <c r="E6">
        <v>713</v>
      </c>
      <c r="F6" t="s">
        <v>136</v>
      </c>
      <c r="G6" t="s">
        <v>675</v>
      </c>
    </row>
    <row r="7" spans="1:8" x14ac:dyDescent="0.2">
      <c r="A7" s="72"/>
      <c r="B7" s="121" t="str">
        <f>IFERROR(VLOOKUP($A$1,$D$2:$H$7,5,FALSE),"")</f>
        <v/>
      </c>
      <c r="D7" t="s">
        <v>204</v>
      </c>
      <c r="E7">
        <v>717</v>
      </c>
      <c r="F7" t="s">
        <v>204</v>
      </c>
      <c r="G7" t="s">
        <v>596</v>
      </c>
      <c r="H7" s="117"/>
    </row>
    <row r="8" spans="1:8" x14ac:dyDescent="0.2">
      <c r="G8" s="117"/>
      <c r="H8" s="117"/>
    </row>
    <row r="9" spans="1:8" x14ac:dyDescent="0.2">
      <c r="D9" s="126"/>
      <c r="G9" s="117"/>
      <c r="H9" s="117"/>
    </row>
    <row r="10" spans="1:8" x14ac:dyDescent="0.2">
      <c r="D10" s="126">
        <f>COUNTA(D2:D7)</f>
        <v>6</v>
      </c>
      <c r="G10" s="117"/>
      <c r="H10" s="117"/>
    </row>
    <row r="11" spans="1:8" x14ac:dyDescent="0.2">
      <c r="G11" s="117"/>
      <c r="H11" s="117"/>
    </row>
    <row r="12" spans="1:8" x14ac:dyDescent="0.2">
      <c r="G12" s="117"/>
      <c r="H12" s="117"/>
    </row>
    <row r="13" spans="1:8" x14ac:dyDescent="0.2">
      <c r="G13" s="117"/>
      <c r="H13" s="117"/>
    </row>
    <row r="14" spans="1:8" x14ac:dyDescent="0.2">
      <c r="G14" s="125"/>
      <c r="H14" s="117"/>
    </row>
    <row r="15" spans="1:8" x14ac:dyDescent="0.2">
      <c r="H15" s="117"/>
    </row>
    <row r="16" spans="1:8" x14ac:dyDescent="0.2">
      <c r="H16" s="117"/>
    </row>
    <row r="17" spans="7:8" x14ac:dyDescent="0.2">
      <c r="H17" s="117"/>
    </row>
    <row r="18" spans="7:8" x14ac:dyDescent="0.2">
      <c r="G18" s="117"/>
      <c r="H18" s="117"/>
    </row>
    <row r="19" spans="7:8" x14ac:dyDescent="0.2">
      <c r="G19" s="117"/>
      <c r="H19" s="117"/>
    </row>
    <row r="20" spans="7:8" x14ac:dyDescent="0.2">
      <c r="G20" s="117"/>
      <c r="H20" s="117"/>
    </row>
    <row r="21" spans="7:8" x14ac:dyDescent="0.2">
      <c r="G21" s="117"/>
      <c r="H21" s="117"/>
    </row>
    <row r="22" spans="7:8" x14ac:dyDescent="0.2">
      <c r="G22" s="117"/>
      <c r="H22" s="117"/>
    </row>
    <row r="23" spans="7:8" x14ac:dyDescent="0.2">
      <c r="G23" s="117"/>
      <c r="H23" s="117"/>
    </row>
    <row r="24" spans="7:8" x14ac:dyDescent="0.2">
      <c r="G24" s="117"/>
      <c r="H24" s="117"/>
    </row>
    <row r="25" spans="7:8" x14ac:dyDescent="0.2">
      <c r="G25" s="117"/>
      <c r="H25" s="117"/>
    </row>
    <row r="26" spans="7:8" x14ac:dyDescent="0.2">
      <c r="G26" s="117"/>
      <c r="H26" s="117"/>
    </row>
    <row r="27" spans="7:8" x14ac:dyDescent="0.2">
      <c r="G27" s="117"/>
      <c r="H27" s="117"/>
    </row>
    <row r="28" spans="7:8" x14ac:dyDescent="0.2">
      <c r="G28" s="117"/>
      <c r="H28" s="117"/>
    </row>
    <row r="29" spans="7:8" x14ac:dyDescent="0.2">
      <c r="G29" s="117"/>
      <c r="H29" s="117"/>
    </row>
    <row r="30" spans="7:8" x14ac:dyDescent="0.2">
      <c r="G30" s="117"/>
      <c r="H30" s="117"/>
    </row>
    <row r="31" spans="7:8" x14ac:dyDescent="0.2">
      <c r="G31" s="117"/>
      <c r="H31" s="117"/>
    </row>
    <row r="32" spans="7:8" x14ac:dyDescent="0.2">
      <c r="G32" s="117"/>
      <c r="H32" s="117"/>
    </row>
    <row r="33" spans="7:8" x14ac:dyDescent="0.2">
      <c r="G33" s="117"/>
      <c r="H33" s="117"/>
    </row>
    <row r="34" spans="7:8" x14ac:dyDescent="0.2">
      <c r="G34" s="117"/>
      <c r="H34" s="117"/>
    </row>
    <row r="35" spans="7:8" x14ac:dyDescent="0.2">
      <c r="G35" s="117"/>
      <c r="H35" s="117"/>
    </row>
    <row r="36" spans="7:8" x14ac:dyDescent="0.2">
      <c r="G36" s="117"/>
      <c r="H36" s="117"/>
    </row>
    <row r="37" spans="7:8" x14ac:dyDescent="0.2">
      <c r="G37" s="117"/>
      <c r="H37" s="117"/>
    </row>
    <row r="38" spans="7:8" x14ac:dyDescent="0.2">
      <c r="G38" s="117"/>
      <c r="H38" s="117"/>
    </row>
    <row r="53" spans="7:8" x14ac:dyDescent="0.2">
      <c r="G53" s="117"/>
      <c r="H53" s="117"/>
    </row>
    <row r="54" spans="7:8" x14ac:dyDescent="0.2">
      <c r="G54" s="117"/>
      <c r="H54" s="117"/>
    </row>
    <row r="55" spans="7:8" x14ac:dyDescent="0.2">
      <c r="G55" s="117"/>
      <c r="H55" s="117"/>
    </row>
    <row r="56" spans="7:8" x14ac:dyDescent="0.2">
      <c r="G56" s="117"/>
      <c r="H56" s="117"/>
    </row>
    <row r="57" spans="7:8" x14ac:dyDescent="0.2">
      <c r="G57" s="117"/>
      <c r="H57" s="117"/>
    </row>
    <row r="73" spans="7:8" x14ac:dyDescent="0.2">
      <c r="G73" s="117"/>
      <c r="H73" s="117"/>
    </row>
    <row r="82" spans="7:8" x14ac:dyDescent="0.2">
      <c r="G82" s="117"/>
      <c r="H82" s="117"/>
    </row>
    <row r="91" spans="7:8" x14ac:dyDescent="0.2">
      <c r="G91" s="117"/>
      <c r="H91" s="117"/>
    </row>
    <row r="117" spans="7:8" x14ac:dyDescent="0.2">
      <c r="G117" s="117"/>
      <c r="H117" s="117"/>
    </row>
    <row r="295" spans="3:12" x14ac:dyDescent="0.2">
      <c r="C295">
        <v>301</v>
      </c>
      <c r="D295" t="s">
        <v>6</v>
      </c>
      <c r="E295" t="s">
        <v>138</v>
      </c>
      <c r="F295">
        <v>301</v>
      </c>
      <c r="G295">
        <v>301</v>
      </c>
      <c r="I295" s="117" t="s">
        <v>348</v>
      </c>
      <c r="L295" t="str">
        <f>MID(I295,19,100)</f>
        <v>Aarberg</v>
      </c>
    </row>
    <row r="296" spans="3:12" x14ac:dyDescent="0.2">
      <c r="C296">
        <v>302</v>
      </c>
      <c r="D296" t="s">
        <v>13</v>
      </c>
      <c r="E296" t="s">
        <v>138</v>
      </c>
      <c r="F296">
        <v>302</v>
      </c>
      <c r="G296">
        <v>302</v>
      </c>
      <c r="I296" s="117" t="s">
        <v>349</v>
      </c>
      <c r="L296" t="str">
        <f t="shared" ref="L296:L332" si="0">MID(I296,19,100)</f>
        <v>Bargen (BE)</v>
      </c>
    </row>
    <row r="297" spans="3:12" x14ac:dyDescent="0.2">
      <c r="C297">
        <v>303</v>
      </c>
      <c r="D297" t="s">
        <v>35</v>
      </c>
      <c r="E297" t="s">
        <v>138</v>
      </c>
      <c r="F297">
        <v>303</v>
      </c>
      <c r="G297">
        <v>303</v>
      </c>
      <c r="I297" s="117" t="s">
        <v>350</v>
      </c>
      <c r="L297" t="str">
        <f t="shared" si="0"/>
        <v>Grossaffoltern</v>
      </c>
    </row>
    <row r="298" spans="3:12" x14ac:dyDescent="0.2">
      <c r="C298">
        <v>304</v>
      </c>
      <c r="D298" t="s">
        <v>48</v>
      </c>
      <c r="E298" t="s">
        <v>138</v>
      </c>
      <c r="F298">
        <v>304</v>
      </c>
      <c r="G298">
        <v>304</v>
      </c>
      <c r="I298" s="117" t="s">
        <v>351</v>
      </c>
      <c r="L298" t="str">
        <f t="shared" si="0"/>
        <v>Kallnach</v>
      </c>
    </row>
    <row r="299" spans="3:12" x14ac:dyDescent="0.2">
      <c r="C299">
        <v>305</v>
      </c>
      <c r="D299" t="s">
        <v>50</v>
      </c>
      <c r="E299" t="s">
        <v>138</v>
      </c>
      <c r="F299">
        <v>305</v>
      </c>
      <c r="G299">
        <v>305</v>
      </c>
      <c r="I299" s="117" t="s">
        <v>352</v>
      </c>
      <c r="L299" t="str">
        <f t="shared" si="0"/>
        <v>Kappelen</v>
      </c>
    </row>
    <row r="300" spans="3:12" x14ac:dyDescent="0.2">
      <c r="C300">
        <v>306</v>
      </c>
      <c r="D300" t="s">
        <v>67</v>
      </c>
      <c r="E300" t="s">
        <v>138</v>
      </c>
      <c r="F300">
        <v>306</v>
      </c>
      <c r="G300">
        <v>306</v>
      </c>
      <c r="I300" s="117" t="s">
        <v>353</v>
      </c>
      <c r="L300" t="str">
        <f t="shared" si="0"/>
        <v>Lyss</v>
      </c>
    </row>
    <row r="301" spans="3:12" x14ac:dyDescent="0.2">
      <c r="C301">
        <v>307</v>
      </c>
      <c r="D301" t="s">
        <v>69</v>
      </c>
      <c r="E301" t="s">
        <v>138</v>
      </c>
      <c r="F301">
        <v>307</v>
      </c>
      <c r="G301">
        <v>307</v>
      </c>
      <c r="I301" s="117" t="s">
        <v>354</v>
      </c>
      <c r="L301" t="str">
        <f t="shared" si="0"/>
        <v>Meikirch</v>
      </c>
    </row>
    <row r="302" spans="3:12" x14ac:dyDescent="0.2">
      <c r="C302">
        <v>309</v>
      </c>
      <c r="D302" t="s">
        <v>139</v>
      </c>
      <c r="E302" t="s">
        <v>138</v>
      </c>
      <c r="F302">
        <v>309</v>
      </c>
      <c r="G302">
        <v>309</v>
      </c>
      <c r="I302" s="117" t="s">
        <v>355</v>
      </c>
      <c r="L302" t="str">
        <f t="shared" si="0"/>
        <v>Radelfingen</v>
      </c>
    </row>
    <row r="303" spans="3:12" x14ac:dyDescent="0.2">
      <c r="C303">
        <v>310</v>
      </c>
      <c r="D303" t="s">
        <v>91</v>
      </c>
      <c r="E303" t="s">
        <v>138</v>
      </c>
      <c r="F303">
        <v>310</v>
      </c>
      <c r="G303">
        <v>310</v>
      </c>
      <c r="I303" s="117" t="s">
        <v>356</v>
      </c>
      <c r="L303" t="str">
        <f t="shared" si="0"/>
        <v>Rapperswil (BE)</v>
      </c>
    </row>
    <row r="304" spans="3:12" x14ac:dyDescent="0.2">
      <c r="C304">
        <v>311</v>
      </c>
      <c r="D304" t="s">
        <v>101</v>
      </c>
      <c r="E304" t="s">
        <v>138</v>
      </c>
      <c r="F304">
        <v>311</v>
      </c>
      <c r="G304">
        <v>311</v>
      </c>
      <c r="I304" s="117" t="s">
        <v>357</v>
      </c>
      <c r="L304" t="str">
        <f t="shared" si="0"/>
        <v>Schüpfen</v>
      </c>
    </row>
    <row r="305" spans="3:12" x14ac:dyDescent="0.2">
      <c r="C305">
        <v>312</v>
      </c>
      <c r="D305" t="s">
        <v>103</v>
      </c>
      <c r="E305" t="s">
        <v>138</v>
      </c>
      <c r="F305">
        <v>312</v>
      </c>
      <c r="G305">
        <v>312</v>
      </c>
      <c r="I305" s="117" t="s">
        <v>358</v>
      </c>
      <c r="L305" t="str">
        <f t="shared" si="0"/>
        <v>Seedorf (BE)</v>
      </c>
    </row>
    <row r="306" spans="3:12" x14ac:dyDescent="0.2">
      <c r="C306">
        <v>321</v>
      </c>
      <c r="D306" t="s">
        <v>7</v>
      </c>
      <c r="E306" t="s">
        <v>138</v>
      </c>
      <c r="F306">
        <v>321</v>
      </c>
      <c r="G306">
        <v>321</v>
      </c>
      <c r="I306" s="117" t="s">
        <v>359</v>
      </c>
      <c r="L306" t="str">
        <f t="shared" si="0"/>
        <v>Aarwangen</v>
      </c>
    </row>
    <row r="307" spans="3:12" x14ac:dyDescent="0.2">
      <c r="C307">
        <v>322</v>
      </c>
      <c r="D307" t="s">
        <v>140</v>
      </c>
      <c r="E307" t="s">
        <v>138</v>
      </c>
      <c r="F307">
        <v>322</v>
      </c>
      <c r="G307">
        <v>322</v>
      </c>
      <c r="I307" s="117" t="s">
        <v>360</v>
      </c>
      <c r="L307" t="str">
        <f t="shared" si="0"/>
        <v>Auswil</v>
      </c>
    </row>
    <row r="308" spans="3:12" x14ac:dyDescent="0.2">
      <c r="C308">
        <v>323</v>
      </c>
      <c r="D308" t="s">
        <v>141</v>
      </c>
      <c r="E308" t="s">
        <v>138</v>
      </c>
      <c r="F308">
        <v>323</v>
      </c>
      <c r="G308">
        <v>323</v>
      </c>
      <c r="I308" s="117" t="s">
        <v>361</v>
      </c>
      <c r="L308" t="str">
        <f t="shared" si="0"/>
        <v>Bannwil</v>
      </c>
    </row>
    <row r="309" spans="3:12" x14ac:dyDescent="0.2">
      <c r="C309">
        <v>326</v>
      </c>
      <c r="D309" t="s">
        <v>142</v>
      </c>
      <c r="E309" t="s">
        <v>138</v>
      </c>
      <c r="F309">
        <v>326</v>
      </c>
      <c r="G309">
        <v>326</v>
      </c>
      <c r="I309" s="117" t="s">
        <v>362</v>
      </c>
      <c r="L309" t="str">
        <f t="shared" si="0"/>
        <v>Gondiswil</v>
      </c>
    </row>
    <row r="310" spans="3:12" x14ac:dyDescent="0.2">
      <c r="C310">
        <v>329</v>
      </c>
      <c r="D310" t="s">
        <v>60</v>
      </c>
      <c r="E310" t="s">
        <v>138</v>
      </c>
      <c r="F310">
        <v>329</v>
      </c>
      <c r="G310">
        <v>329</v>
      </c>
      <c r="I310" s="117" t="s">
        <v>363</v>
      </c>
      <c r="L310" t="str">
        <f t="shared" si="0"/>
        <v>Langenthal</v>
      </c>
    </row>
    <row r="311" spans="3:12" x14ac:dyDescent="0.2">
      <c r="C311">
        <v>331</v>
      </c>
      <c r="D311" t="s">
        <v>143</v>
      </c>
      <c r="E311" t="s">
        <v>138</v>
      </c>
      <c r="F311">
        <v>331</v>
      </c>
      <c r="G311">
        <v>331</v>
      </c>
      <c r="I311" s="117" t="s">
        <v>364</v>
      </c>
      <c r="L311" t="str">
        <f t="shared" si="0"/>
        <v>Lotzwil</v>
      </c>
    </row>
    <row r="312" spans="3:12" x14ac:dyDescent="0.2">
      <c r="C312">
        <v>332</v>
      </c>
      <c r="D312" t="s">
        <v>68</v>
      </c>
      <c r="E312" t="s">
        <v>138</v>
      </c>
      <c r="F312">
        <v>332</v>
      </c>
      <c r="G312">
        <v>332</v>
      </c>
      <c r="I312" s="117" t="s">
        <v>365</v>
      </c>
      <c r="L312" t="str">
        <f t="shared" si="0"/>
        <v>Madiswil</v>
      </c>
    </row>
    <row r="313" spans="3:12" x14ac:dyDescent="0.2">
      <c r="C313">
        <v>333</v>
      </c>
      <c r="D313" t="s">
        <v>72</v>
      </c>
      <c r="E313" t="s">
        <v>138</v>
      </c>
      <c r="F313">
        <v>333</v>
      </c>
      <c r="G313">
        <v>333</v>
      </c>
      <c r="I313" s="117" t="s">
        <v>366</v>
      </c>
      <c r="L313" t="str">
        <f t="shared" si="0"/>
        <v>Melchnau</v>
      </c>
    </row>
    <row r="314" spans="3:12" x14ac:dyDescent="0.2">
      <c r="C314">
        <v>334</v>
      </c>
      <c r="D314" t="s">
        <v>144</v>
      </c>
      <c r="E314" t="s">
        <v>138</v>
      </c>
      <c r="F314">
        <v>334</v>
      </c>
      <c r="G314">
        <v>334</v>
      </c>
      <c r="I314" s="117" t="s">
        <v>367</v>
      </c>
      <c r="L314" t="str">
        <f t="shared" si="0"/>
        <v>Obersteckholz</v>
      </c>
    </row>
    <row r="315" spans="3:12" x14ac:dyDescent="0.2">
      <c r="C315">
        <v>337</v>
      </c>
      <c r="D315" t="s">
        <v>94</v>
      </c>
      <c r="E315" t="s">
        <v>138</v>
      </c>
      <c r="F315">
        <v>337</v>
      </c>
      <c r="G315">
        <v>337</v>
      </c>
      <c r="I315" s="117" t="s">
        <v>368</v>
      </c>
      <c r="L315" t="str">
        <f t="shared" si="0"/>
        <v>Roggwil (BE)</v>
      </c>
    </row>
    <row r="316" spans="3:12" x14ac:dyDescent="0.2">
      <c r="C316">
        <v>338</v>
      </c>
      <c r="D316" t="s">
        <v>145</v>
      </c>
      <c r="E316" t="s">
        <v>138</v>
      </c>
      <c r="F316">
        <v>338</v>
      </c>
      <c r="G316">
        <v>338</v>
      </c>
      <c r="I316" s="117" t="s">
        <v>369</v>
      </c>
      <c r="L316" t="str">
        <f t="shared" si="0"/>
        <v>Rohrbach</v>
      </c>
    </row>
    <row r="317" spans="3:12" x14ac:dyDescent="0.2">
      <c r="C317">
        <v>339</v>
      </c>
      <c r="D317" t="s">
        <v>146</v>
      </c>
      <c r="E317" t="s">
        <v>138</v>
      </c>
      <c r="F317">
        <v>339</v>
      </c>
      <c r="G317">
        <v>339</v>
      </c>
      <c r="I317" s="117" t="s">
        <v>370</v>
      </c>
      <c r="L317" t="str">
        <f t="shared" si="0"/>
        <v>Rohrbachgraben</v>
      </c>
    </row>
    <row r="318" spans="3:12" x14ac:dyDescent="0.2">
      <c r="C318">
        <v>342</v>
      </c>
      <c r="D318" t="s">
        <v>147</v>
      </c>
      <c r="E318" t="s">
        <v>138</v>
      </c>
      <c r="F318">
        <v>342</v>
      </c>
      <c r="G318">
        <v>342</v>
      </c>
      <c r="I318" s="117" t="s">
        <v>371</v>
      </c>
      <c r="L318" t="str">
        <f t="shared" si="0"/>
        <v>Thunstetten</v>
      </c>
    </row>
    <row r="319" spans="3:12" x14ac:dyDescent="0.2">
      <c r="C319">
        <v>344</v>
      </c>
      <c r="D319" t="s">
        <v>148</v>
      </c>
      <c r="E319" t="s">
        <v>138</v>
      </c>
      <c r="F319">
        <v>344</v>
      </c>
      <c r="G319">
        <v>344</v>
      </c>
      <c r="I319" s="117" t="s">
        <v>372</v>
      </c>
      <c r="L319" t="str">
        <f>MID(I319,19,100)</f>
        <v>Ursenbach</v>
      </c>
    </row>
    <row r="320" spans="3:12" x14ac:dyDescent="0.2">
      <c r="C320">
        <v>345</v>
      </c>
      <c r="D320" t="s">
        <v>125</v>
      </c>
      <c r="E320" t="s">
        <v>138</v>
      </c>
      <c r="F320">
        <v>345</v>
      </c>
      <c r="G320">
        <v>345</v>
      </c>
      <c r="I320" s="117" t="s">
        <v>373</v>
      </c>
      <c r="L320" t="str">
        <f t="shared" si="0"/>
        <v>Wynau</v>
      </c>
    </row>
    <row r="321" spans="3:12" x14ac:dyDescent="0.2">
      <c r="C321">
        <v>351</v>
      </c>
      <c r="D321" t="s">
        <v>16</v>
      </c>
      <c r="E321" t="s">
        <v>138</v>
      </c>
      <c r="F321">
        <v>351</v>
      </c>
      <c r="G321">
        <v>351</v>
      </c>
      <c r="I321" s="117" t="s">
        <v>374</v>
      </c>
      <c r="L321" t="str">
        <f t="shared" si="0"/>
        <v>Bern</v>
      </c>
    </row>
    <row r="322" spans="3:12" x14ac:dyDescent="0.2">
      <c r="C322">
        <v>352</v>
      </c>
      <c r="D322" t="s">
        <v>19</v>
      </c>
      <c r="E322" t="s">
        <v>138</v>
      </c>
      <c r="F322">
        <v>352</v>
      </c>
      <c r="G322">
        <v>352</v>
      </c>
      <c r="I322" s="117" t="s">
        <v>375</v>
      </c>
      <c r="L322" t="str">
        <f t="shared" si="0"/>
        <v>Bolligen</v>
      </c>
    </row>
    <row r="323" spans="3:12" x14ac:dyDescent="0.2">
      <c r="C323">
        <v>353</v>
      </c>
      <c r="D323" t="s">
        <v>149</v>
      </c>
      <c r="E323" t="s">
        <v>138</v>
      </c>
      <c r="F323">
        <v>353</v>
      </c>
      <c r="G323">
        <v>353</v>
      </c>
      <c r="I323" s="117" t="s">
        <v>376</v>
      </c>
      <c r="L323" t="str">
        <f t="shared" si="0"/>
        <v>Bremgarten bei Bern</v>
      </c>
    </row>
    <row r="324" spans="3:12" x14ac:dyDescent="0.2">
      <c r="C324">
        <v>354</v>
      </c>
      <c r="D324" t="s">
        <v>55</v>
      </c>
      <c r="E324" t="s">
        <v>138</v>
      </c>
      <c r="F324">
        <v>354</v>
      </c>
      <c r="G324">
        <v>354</v>
      </c>
      <c r="I324" s="117" t="s">
        <v>377</v>
      </c>
      <c r="L324" t="str">
        <f t="shared" si="0"/>
        <v>Kirchlindach</v>
      </c>
    </row>
    <row r="325" spans="3:12" x14ac:dyDescent="0.2">
      <c r="C325">
        <v>355</v>
      </c>
      <c r="D325" t="s">
        <v>56</v>
      </c>
      <c r="E325" t="s">
        <v>138</v>
      </c>
      <c r="F325">
        <v>355</v>
      </c>
      <c r="G325">
        <v>355</v>
      </c>
      <c r="I325" s="117" t="s">
        <v>378</v>
      </c>
      <c r="L325" t="str">
        <f t="shared" si="0"/>
        <v>Köniz</v>
      </c>
    </row>
    <row r="326" spans="3:12" x14ac:dyDescent="0.2">
      <c r="C326">
        <v>356</v>
      </c>
      <c r="D326" t="s">
        <v>150</v>
      </c>
      <c r="E326" t="s">
        <v>138</v>
      </c>
      <c r="F326">
        <v>356</v>
      </c>
      <c r="G326">
        <v>356</v>
      </c>
      <c r="I326" s="117" t="s">
        <v>379</v>
      </c>
      <c r="L326" t="str">
        <f t="shared" si="0"/>
        <v>Muri bei Bern</v>
      </c>
    </row>
    <row r="327" spans="3:12" x14ac:dyDescent="0.2">
      <c r="C327">
        <v>357</v>
      </c>
      <c r="D327" t="s">
        <v>151</v>
      </c>
      <c r="E327" t="s">
        <v>138</v>
      </c>
      <c r="F327">
        <v>357</v>
      </c>
      <c r="G327">
        <v>357</v>
      </c>
      <c r="I327" s="117" t="s">
        <v>380</v>
      </c>
      <c r="L327" t="str">
        <f t="shared" si="0"/>
        <v>Oberbalm</v>
      </c>
    </row>
    <row r="328" spans="3:12" x14ac:dyDescent="0.2">
      <c r="C328">
        <v>358</v>
      </c>
      <c r="D328" t="s">
        <v>108</v>
      </c>
      <c r="E328" t="s">
        <v>138</v>
      </c>
      <c r="F328">
        <v>358</v>
      </c>
      <c r="G328">
        <v>358</v>
      </c>
      <c r="I328" s="117" t="s">
        <v>381</v>
      </c>
      <c r="L328" t="str">
        <f t="shared" si="0"/>
        <v>Stettlen</v>
      </c>
    </row>
    <row r="329" spans="3:12" x14ac:dyDescent="0.2">
      <c r="C329">
        <v>359</v>
      </c>
      <c r="D329" t="s">
        <v>117</v>
      </c>
      <c r="E329" t="s">
        <v>138</v>
      </c>
      <c r="F329">
        <v>359</v>
      </c>
      <c r="G329">
        <v>359</v>
      </c>
      <c r="I329" s="117" t="s">
        <v>382</v>
      </c>
      <c r="L329" t="str">
        <f t="shared" si="0"/>
        <v>Vechigen</v>
      </c>
    </row>
    <row r="330" spans="3:12" x14ac:dyDescent="0.2">
      <c r="C330">
        <v>360</v>
      </c>
      <c r="D330" t="s">
        <v>152</v>
      </c>
      <c r="E330" t="s">
        <v>138</v>
      </c>
      <c r="F330">
        <v>360</v>
      </c>
      <c r="G330">
        <v>360</v>
      </c>
      <c r="I330" s="117" t="s">
        <v>383</v>
      </c>
      <c r="L330" t="str">
        <f t="shared" si="0"/>
        <v>Wohlen bei Bern</v>
      </c>
    </row>
    <row r="331" spans="3:12" x14ac:dyDescent="0.2">
      <c r="C331">
        <v>361</v>
      </c>
      <c r="D331" t="s">
        <v>127</v>
      </c>
      <c r="E331" t="s">
        <v>138</v>
      </c>
      <c r="F331">
        <v>361</v>
      </c>
      <c r="G331">
        <v>361</v>
      </c>
      <c r="I331" s="117" t="s">
        <v>384</v>
      </c>
      <c r="L331" t="str">
        <f t="shared" si="0"/>
        <v>Zollikofen</v>
      </c>
    </row>
    <row r="332" spans="3:12" x14ac:dyDescent="0.2">
      <c r="C332">
        <v>362</v>
      </c>
      <c r="D332" t="s">
        <v>46</v>
      </c>
      <c r="E332" t="s">
        <v>138</v>
      </c>
      <c r="F332">
        <v>362</v>
      </c>
      <c r="G332">
        <v>362</v>
      </c>
      <c r="I332" s="117" t="s">
        <v>385</v>
      </c>
      <c r="L332" t="str">
        <f t="shared" si="0"/>
        <v>Ittigen</v>
      </c>
    </row>
    <row r="333" spans="3:12" x14ac:dyDescent="0.2">
      <c r="C333">
        <v>363</v>
      </c>
      <c r="D333" t="s">
        <v>88</v>
      </c>
      <c r="E333" t="s">
        <v>138</v>
      </c>
      <c r="F333">
        <v>363</v>
      </c>
      <c r="G333">
        <v>363</v>
      </c>
      <c r="I333" s="117" t="s">
        <v>386</v>
      </c>
      <c r="L333" t="str">
        <f>MID(I333,19,100)</f>
        <v>Ostermundigen</v>
      </c>
    </row>
    <row r="334" spans="3:12" x14ac:dyDescent="0.2">
      <c r="C334">
        <v>371</v>
      </c>
      <c r="D334" t="s">
        <v>17</v>
      </c>
      <c r="E334" t="s">
        <v>138</v>
      </c>
      <c r="F334">
        <v>371</v>
      </c>
      <c r="G334">
        <v>371</v>
      </c>
      <c r="I334" s="117" t="s">
        <v>387</v>
      </c>
      <c r="L334" t="s">
        <v>17</v>
      </c>
    </row>
    <row r="335" spans="3:12" x14ac:dyDescent="0.2">
      <c r="C335">
        <v>372</v>
      </c>
      <c r="D335" t="s">
        <v>153</v>
      </c>
      <c r="E335" t="s">
        <v>138</v>
      </c>
      <c r="F335">
        <v>372</v>
      </c>
      <c r="G335">
        <v>372</v>
      </c>
      <c r="I335" s="117" t="s">
        <v>388</v>
      </c>
      <c r="L335" t="s">
        <v>153</v>
      </c>
    </row>
    <row r="336" spans="3:12" x14ac:dyDescent="0.2">
      <c r="C336">
        <v>381</v>
      </c>
      <c r="D336" t="s">
        <v>11</v>
      </c>
      <c r="E336" t="s">
        <v>138</v>
      </c>
      <c r="F336">
        <v>381</v>
      </c>
      <c r="G336">
        <v>381</v>
      </c>
      <c r="I336" s="117" t="s">
        <v>389</v>
      </c>
      <c r="L336" t="str">
        <f t="shared" ref="L336:L360" si="1">MID(I336,19,100)</f>
        <v>Arch</v>
      </c>
    </row>
    <row r="337" spans="3:12" x14ac:dyDescent="0.2">
      <c r="C337">
        <v>382</v>
      </c>
      <c r="D337" t="s">
        <v>154</v>
      </c>
      <c r="E337" t="s">
        <v>138</v>
      </c>
      <c r="F337">
        <v>382</v>
      </c>
      <c r="G337">
        <v>382</v>
      </c>
      <c r="I337" s="117" t="s">
        <v>390</v>
      </c>
      <c r="L337" t="str">
        <f t="shared" si="1"/>
        <v>Büetigen</v>
      </c>
    </row>
    <row r="338" spans="3:12" x14ac:dyDescent="0.2">
      <c r="C338">
        <v>383</v>
      </c>
      <c r="D338" t="s">
        <v>155</v>
      </c>
      <c r="E338" t="s">
        <v>138</v>
      </c>
      <c r="F338">
        <v>383</v>
      </c>
      <c r="G338">
        <v>383</v>
      </c>
      <c r="I338" s="117" t="s">
        <v>391</v>
      </c>
      <c r="L338" t="str">
        <f t="shared" si="1"/>
        <v>Büren an der Aare</v>
      </c>
    </row>
    <row r="339" spans="3:12" x14ac:dyDescent="0.2">
      <c r="C339">
        <v>385</v>
      </c>
      <c r="D339" t="s">
        <v>25</v>
      </c>
      <c r="E339" t="s">
        <v>138</v>
      </c>
      <c r="F339">
        <v>385</v>
      </c>
      <c r="G339">
        <v>385</v>
      </c>
      <c r="I339" s="117" t="s">
        <v>392</v>
      </c>
      <c r="L339" t="str">
        <f t="shared" si="1"/>
        <v>Diessbach bei Büren</v>
      </c>
    </row>
    <row r="340" spans="3:12" x14ac:dyDescent="0.2">
      <c r="C340">
        <v>386</v>
      </c>
      <c r="D340" t="s">
        <v>156</v>
      </c>
      <c r="E340" t="s">
        <v>138</v>
      </c>
      <c r="F340">
        <v>386</v>
      </c>
      <c r="G340">
        <v>386</v>
      </c>
      <c r="I340" s="117" t="s">
        <v>393</v>
      </c>
      <c r="L340" t="str">
        <f t="shared" si="1"/>
        <v>Dotzigen</v>
      </c>
    </row>
    <row r="341" spans="3:12" x14ac:dyDescent="0.2">
      <c r="C341">
        <v>387</v>
      </c>
      <c r="D341" t="s">
        <v>64</v>
      </c>
      <c r="E341" t="s">
        <v>138</v>
      </c>
      <c r="F341">
        <v>387</v>
      </c>
      <c r="G341">
        <v>387</v>
      </c>
      <c r="I341" s="117" t="s">
        <v>394</v>
      </c>
      <c r="L341" t="str">
        <f t="shared" si="1"/>
        <v>Lengnau (BE)</v>
      </c>
    </row>
    <row r="342" spans="3:12" x14ac:dyDescent="0.2">
      <c r="C342">
        <v>388</v>
      </c>
      <c r="D342" t="s">
        <v>157</v>
      </c>
      <c r="E342" t="s">
        <v>138</v>
      </c>
      <c r="F342">
        <v>388</v>
      </c>
      <c r="G342">
        <v>388</v>
      </c>
      <c r="I342" s="117" t="s">
        <v>395</v>
      </c>
      <c r="L342" t="str">
        <f t="shared" si="1"/>
        <v>Leuzigen</v>
      </c>
    </row>
    <row r="343" spans="3:12" x14ac:dyDescent="0.2">
      <c r="C343">
        <v>390</v>
      </c>
      <c r="D343" t="s">
        <v>70</v>
      </c>
      <c r="E343" t="s">
        <v>138</v>
      </c>
      <c r="F343">
        <v>390</v>
      </c>
      <c r="G343">
        <v>390</v>
      </c>
      <c r="I343" s="117" t="s">
        <v>396</v>
      </c>
      <c r="L343" t="str">
        <f t="shared" si="1"/>
        <v>Meinisberg</v>
      </c>
    </row>
    <row r="344" spans="3:12" x14ac:dyDescent="0.2">
      <c r="C344">
        <v>391</v>
      </c>
      <c r="D344" t="s">
        <v>158</v>
      </c>
      <c r="E344" t="s">
        <v>138</v>
      </c>
      <c r="F344">
        <v>391</v>
      </c>
      <c r="G344">
        <v>391</v>
      </c>
      <c r="I344" s="117" t="s">
        <v>397</v>
      </c>
      <c r="L344" t="str">
        <f t="shared" si="1"/>
        <v>Oberwil bei Büren</v>
      </c>
    </row>
    <row r="345" spans="3:12" x14ac:dyDescent="0.2">
      <c r="C345">
        <v>392</v>
      </c>
      <c r="D345" t="s">
        <v>89</v>
      </c>
      <c r="E345" t="s">
        <v>138</v>
      </c>
      <c r="F345">
        <v>392</v>
      </c>
      <c r="G345">
        <v>392</v>
      </c>
      <c r="I345" s="117" t="s">
        <v>398</v>
      </c>
      <c r="L345" t="str">
        <f t="shared" si="1"/>
        <v>Pieterlen</v>
      </c>
    </row>
    <row r="346" spans="3:12" x14ac:dyDescent="0.2">
      <c r="C346">
        <v>393</v>
      </c>
      <c r="D346" t="s">
        <v>159</v>
      </c>
      <c r="E346" t="s">
        <v>138</v>
      </c>
      <c r="F346">
        <v>393</v>
      </c>
      <c r="G346">
        <v>393</v>
      </c>
      <c r="I346" s="117" t="s">
        <v>399</v>
      </c>
      <c r="L346" t="str">
        <f t="shared" si="1"/>
        <v>Rüti bei Büren</v>
      </c>
    </row>
    <row r="347" spans="3:12" x14ac:dyDescent="0.2">
      <c r="C347">
        <v>394</v>
      </c>
      <c r="D347" t="s">
        <v>160</v>
      </c>
      <c r="E347" t="s">
        <v>138</v>
      </c>
      <c r="F347">
        <v>394</v>
      </c>
      <c r="G347">
        <v>394</v>
      </c>
      <c r="I347" s="117" t="s">
        <v>400</v>
      </c>
      <c r="L347" t="str">
        <f t="shared" si="1"/>
        <v>Wengi</v>
      </c>
    </row>
    <row r="348" spans="3:12" x14ac:dyDescent="0.2">
      <c r="C348">
        <v>401</v>
      </c>
      <c r="D348" t="s">
        <v>8</v>
      </c>
      <c r="E348" t="s">
        <v>138</v>
      </c>
      <c r="F348">
        <v>401</v>
      </c>
      <c r="G348">
        <v>401</v>
      </c>
      <c r="I348" s="117" t="s">
        <v>401</v>
      </c>
      <c r="L348" t="str">
        <f t="shared" si="1"/>
        <v>Aefligen</v>
      </c>
    </row>
    <row r="349" spans="3:12" x14ac:dyDescent="0.2">
      <c r="C349">
        <v>404</v>
      </c>
      <c r="D349" t="s">
        <v>23</v>
      </c>
      <c r="E349" t="s">
        <v>138</v>
      </c>
      <c r="F349">
        <v>404</v>
      </c>
      <c r="G349">
        <v>404</v>
      </c>
      <c r="I349" s="117" t="s">
        <v>402</v>
      </c>
      <c r="L349" t="str">
        <f t="shared" si="1"/>
        <v>Burgdorf</v>
      </c>
    </row>
    <row r="350" spans="3:12" x14ac:dyDescent="0.2">
      <c r="C350">
        <v>405</v>
      </c>
      <c r="D350" t="s">
        <v>28</v>
      </c>
      <c r="E350" t="s">
        <v>138</v>
      </c>
      <c r="F350">
        <v>405</v>
      </c>
      <c r="G350">
        <v>405</v>
      </c>
      <c r="I350" s="117" t="s">
        <v>403</v>
      </c>
      <c r="L350" t="str">
        <f t="shared" si="1"/>
        <v>Ersigen</v>
      </c>
    </row>
    <row r="351" spans="3:12" x14ac:dyDescent="0.2">
      <c r="C351">
        <v>406</v>
      </c>
      <c r="D351" t="s">
        <v>161</v>
      </c>
      <c r="E351" t="s">
        <v>138</v>
      </c>
      <c r="F351">
        <v>406</v>
      </c>
      <c r="G351">
        <v>406</v>
      </c>
      <c r="I351" s="117" t="s">
        <v>404</v>
      </c>
      <c r="L351" t="str">
        <f t="shared" si="1"/>
        <v>Hasle bei Burgdorf</v>
      </c>
    </row>
    <row r="352" spans="3:12" x14ac:dyDescent="0.2">
      <c r="C352">
        <v>407</v>
      </c>
      <c r="D352" t="s">
        <v>162</v>
      </c>
      <c r="E352" t="s">
        <v>138</v>
      </c>
      <c r="F352">
        <v>407</v>
      </c>
      <c r="G352">
        <v>407</v>
      </c>
      <c r="I352" s="117" t="s">
        <v>405</v>
      </c>
      <c r="L352" t="str">
        <f t="shared" si="1"/>
        <v>Heimiswil</v>
      </c>
    </row>
    <row r="353" spans="3:12" x14ac:dyDescent="0.2">
      <c r="C353">
        <v>409</v>
      </c>
      <c r="D353" t="s">
        <v>40</v>
      </c>
      <c r="E353" t="s">
        <v>138</v>
      </c>
      <c r="F353">
        <v>409</v>
      </c>
      <c r="G353">
        <v>409</v>
      </c>
      <c r="I353" s="117" t="s">
        <v>406</v>
      </c>
      <c r="L353" t="str">
        <f t="shared" si="1"/>
        <v>Hindelbank</v>
      </c>
    </row>
    <row r="354" spans="3:12" x14ac:dyDescent="0.2">
      <c r="C354">
        <v>411</v>
      </c>
      <c r="D354" t="s">
        <v>53</v>
      </c>
      <c r="E354" t="s">
        <v>138</v>
      </c>
      <c r="F354">
        <v>411</v>
      </c>
      <c r="G354">
        <v>411</v>
      </c>
      <c r="I354" s="117" t="s">
        <v>407</v>
      </c>
      <c r="L354" t="str">
        <f t="shared" si="1"/>
        <v>Kernenried</v>
      </c>
    </row>
    <row r="355" spans="3:12" x14ac:dyDescent="0.2">
      <c r="C355">
        <v>412</v>
      </c>
      <c r="D355" t="s">
        <v>54</v>
      </c>
      <c r="E355" t="s">
        <v>138</v>
      </c>
      <c r="F355">
        <v>412</v>
      </c>
      <c r="G355">
        <v>412</v>
      </c>
      <c r="I355" s="117" t="s">
        <v>408</v>
      </c>
      <c r="L355" t="str">
        <f t="shared" si="1"/>
        <v>Kirchberg (BE)</v>
      </c>
    </row>
    <row r="356" spans="3:12" x14ac:dyDescent="0.2">
      <c r="C356">
        <v>414</v>
      </c>
      <c r="D356" t="s">
        <v>59</v>
      </c>
      <c r="E356" t="s">
        <v>138</v>
      </c>
      <c r="F356">
        <v>414</v>
      </c>
      <c r="G356">
        <v>414</v>
      </c>
      <c r="I356" s="117" t="s">
        <v>409</v>
      </c>
      <c r="L356" t="str">
        <f t="shared" si="1"/>
        <v>Krauchthal</v>
      </c>
    </row>
    <row r="357" spans="3:12" x14ac:dyDescent="0.2">
      <c r="C357">
        <v>415</v>
      </c>
      <c r="D357" t="s">
        <v>163</v>
      </c>
      <c r="E357" t="s">
        <v>138</v>
      </c>
      <c r="F357">
        <v>415</v>
      </c>
      <c r="G357">
        <v>415</v>
      </c>
      <c r="I357" s="117" t="s">
        <v>410</v>
      </c>
      <c r="L357" t="str">
        <f t="shared" si="1"/>
        <v>Lyssach</v>
      </c>
    </row>
    <row r="358" spans="3:12" x14ac:dyDescent="0.2">
      <c r="C358">
        <v>418</v>
      </c>
      <c r="D358" t="s">
        <v>83</v>
      </c>
      <c r="E358" t="s">
        <v>138</v>
      </c>
      <c r="F358">
        <v>418</v>
      </c>
      <c r="G358">
        <v>418</v>
      </c>
      <c r="I358" s="117" t="s">
        <v>411</v>
      </c>
      <c r="L358" t="str">
        <f t="shared" si="1"/>
        <v>Oberburg</v>
      </c>
    </row>
    <row r="359" spans="3:12" x14ac:dyDescent="0.2">
      <c r="C359">
        <v>420</v>
      </c>
      <c r="D359" t="s">
        <v>97</v>
      </c>
      <c r="E359" t="s">
        <v>138</v>
      </c>
      <c r="F359">
        <v>420</v>
      </c>
      <c r="G359">
        <v>420</v>
      </c>
      <c r="I359" s="117" t="s">
        <v>412</v>
      </c>
      <c r="L359" t="str">
        <f t="shared" si="1"/>
        <v>Rüdtligen-Alchenflüh</v>
      </c>
    </row>
    <row r="360" spans="3:12" x14ac:dyDescent="0.2">
      <c r="C360">
        <v>424</v>
      </c>
      <c r="D360" t="s">
        <v>164</v>
      </c>
      <c r="E360" t="s">
        <v>138</v>
      </c>
      <c r="F360">
        <v>424</v>
      </c>
      <c r="G360">
        <v>424</v>
      </c>
      <c r="I360" s="117" t="s">
        <v>413</v>
      </c>
      <c r="L360" t="str">
        <f t="shared" si="1"/>
        <v>Wynigen</v>
      </c>
    </row>
    <row r="361" spans="3:12" x14ac:dyDescent="0.2">
      <c r="C361">
        <v>431</v>
      </c>
      <c r="D361" t="s">
        <v>129</v>
      </c>
      <c r="E361" t="s">
        <v>138</v>
      </c>
      <c r="F361">
        <v>431</v>
      </c>
      <c r="G361">
        <v>431</v>
      </c>
      <c r="I361" s="117" t="s">
        <v>414</v>
      </c>
      <c r="L361" t="str">
        <f>MID(I361,23,100)</f>
        <v>Corgémont</v>
      </c>
    </row>
    <row r="362" spans="3:12" x14ac:dyDescent="0.2">
      <c r="C362">
        <v>433</v>
      </c>
      <c r="D362" t="s">
        <v>165</v>
      </c>
      <c r="E362" t="s">
        <v>138</v>
      </c>
      <c r="F362">
        <v>433</v>
      </c>
      <c r="G362">
        <v>433</v>
      </c>
      <c r="I362" s="117" t="s">
        <v>415</v>
      </c>
      <c r="L362" t="str">
        <f t="shared" ref="L362:L370" si="2">MID(I362,23,100)</f>
        <v>Cortébert</v>
      </c>
    </row>
    <row r="363" spans="3:12" x14ac:dyDescent="0.2">
      <c r="C363">
        <v>435</v>
      </c>
      <c r="D363" t="s">
        <v>166</v>
      </c>
      <c r="E363" t="s">
        <v>138</v>
      </c>
      <c r="F363">
        <v>435</v>
      </c>
      <c r="G363">
        <v>435</v>
      </c>
      <c r="I363" s="117" t="s">
        <v>416</v>
      </c>
      <c r="L363" t="str">
        <f t="shared" si="2"/>
        <v>La Ferrière</v>
      </c>
    </row>
    <row r="364" spans="3:12" x14ac:dyDescent="0.2">
      <c r="C364">
        <v>438</v>
      </c>
      <c r="D364" t="s">
        <v>132</v>
      </c>
      <c r="E364" t="s">
        <v>138</v>
      </c>
      <c r="F364">
        <v>438</v>
      </c>
      <c r="G364">
        <v>438</v>
      </c>
      <c r="I364" s="117" t="s">
        <v>417</v>
      </c>
      <c r="L364" t="s">
        <v>132</v>
      </c>
    </row>
    <row r="365" spans="3:12" x14ac:dyDescent="0.2">
      <c r="C365">
        <v>441</v>
      </c>
      <c r="D365" t="s">
        <v>134</v>
      </c>
      <c r="E365" t="s">
        <v>138</v>
      </c>
      <c r="F365">
        <v>441</v>
      </c>
      <c r="G365">
        <v>441</v>
      </c>
      <c r="I365" s="117" t="s">
        <v>418</v>
      </c>
      <c r="L365" t="str">
        <f t="shared" si="2"/>
        <v>Renan</v>
      </c>
    </row>
    <row r="366" spans="3:12" x14ac:dyDescent="0.2">
      <c r="C366">
        <v>443</v>
      </c>
      <c r="D366" t="s">
        <v>135</v>
      </c>
      <c r="E366" t="s">
        <v>138</v>
      </c>
      <c r="F366">
        <v>443</v>
      </c>
      <c r="G366">
        <v>443</v>
      </c>
      <c r="I366" s="117" t="s">
        <v>419</v>
      </c>
      <c r="L366" t="str">
        <f t="shared" si="2"/>
        <v>Saint-Imier</v>
      </c>
    </row>
    <row r="367" spans="3:12" x14ac:dyDescent="0.2">
      <c r="C367">
        <v>444</v>
      </c>
      <c r="D367" t="s">
        <v>167</v>
      </c>
      <c r="E367" t="s">
        <v>138</v>
      </c>
      <c r="F367">
        <v>444</v>
      </c>
      <c r="G367">
        <v>444</v>
      </c>
      <c r="I367" s="117" t="s">
        <v>420</v>
      </c>
      <c r="L367" t="str">
        <f t="shared" si="2"/>
        <v>Sonceboz-Sombeval</v>
      </c>
    </row>
    <row r="368" spans="3:12" x14ac:dyDescent="0.2">
      <c r="C368">
        <v>445</v>
      </c>
      <c r="D368" t="s">
        <v>168</v>
      </c>
      <c r="E368" t="s">
        <v>138</v>
      </c>
      <c r="F368">
        <v>445</v>
      </c>
      <c r="G368">
        <v>445</v>
      </c>
      <c r="I368" s="117" t="s">
        <v>421</v>
      </c>
      <c r="L368" t="str">
        <f t="shared" si="2"/>
        <v>Sonvilier</v>
      </c>
    </row>
    <row r="369" spans="3:12" x14ac:dyDescent="0.2">
      <c r="C369">
        <v>446</v>
      </c>
      <c r="D369" t="s">
        <v>137</v>
      </c>
      <c r="E369" t="s">
        <v>138</v>
      </c>
      <c r="F369">
        <v>446</v>
      </c>
      <c r="G369">
        <v>446</v>
      </c>
      <c r="I369" s="117" t="s">
        <v>422</v>
      </c>
      <c r="L369" t="str">
        <f t="shared" si="2"/>
        <v>Tramelan</v>
      </c>
    </row>
    <row r="370" spans="3:12" x14ac:dyDescent="0.2">
      <c r="C370">
        <v>450</v>
      </c>
      <c r="D370" t="s">
        <v>169</v>
      </c>
      <c r="E370" t="s">
        <v>138</v>
      </c>
      <c r="F370">
        <v>450</v>
      </c>
      <c r="G370">
        <v>450</v>
      </c>
      <c r="I370" s="117" t="s">
        <v>423</v>
      </c>
      <c r="L370" t="str">
        <f t="shared" si="2"/>
        <v>Péry-La Heutte</v>
      </c>
    </row>
    <row r="371" spans="3:12" x14ac:dyDescent="0.2">
      <c r="C371">
        <v>492</v>
      </c>
      <c r="D371" t="s">
        <v>27</v>
      </c>
      <c r="E371" t="s">
        <v>138</v>
      </c>
      <c r="F371">
        <v>492</v>
      </c>
      <c r="G371">
        <v>492</v>
      </c>
      <c r="I371" s="117" t="s">
        <v>424</v>
      </c>
      <c r="L371" t="str">
        <f t="shared" ref="L371:L434" si="3">MID(I371,19,100)</f>
        <v>Erlach</v>
      </c>
    </row>
    <row r="372" spans="3:12" x14ac:dyDescent="0.2">
      <c r="C372">
        <v>493</v>
      </c>
      <c r="D372" t="s">
        <v>30</v>
      </c>
      <c r="E372" t="s">
        <v>138</v>
      </c>
      <c r="F372">
        <v>493</v>
      </c>
      <c r="G372">
        <v>493</v>
      </c>
      <c r="I372" s="117" t="s">
        <v>425</v>
      </c>
      <c r="L372" t="str">
        <f t="shared" si="3"/>
        <v>Finsterhennen</v>
      </c>
    </row>
    <row r="373" spans="3:12" x14ac:dyDescent="0.2">
      <c r="C373">
        <v>496</v>
      </c>
      <c r="D373" t="s">
        <v>42</v>
      </c>
      <c r="E373" t="s">
        <v>138</v>
      </c>
      <c r="F373">
        <v>496</v>
      </c>
      <c r="G373">
        <v>496</v>
      </c>
      <c r="I373" s="117" t="s">
        <v>426</v>
      </c>
      <c r="L373" t="str">
        <f t="shared" si="3"/>
        <v>Ins</v>
      </c>
    </row>
    <row r="374" spans="3:12" x14ac:dyDescent="0.2">
      <c r="C374">
        <v>500</v>
      </c>
      <c r="D374" t="s">
        <v>170</v>
      </c>
      <c r="E374" t="s">
        <v>138</v>
      </c>
      <c r="F374">
        <v>500</v>
      </c>
      <c r="G374">
        <v>500</v>
      </c>
      <c r="I374" s="117" t="s">
        <v>427</v>
      </c>
      <c r="L374" t="str">
        <f t="shared" si="3"/>
        <v>Treiten</v>
      </c>
    </row>
    <row r="375" spans="3:12" x14ac:dyDescent="0.2">
      <c r="C375">
        <v>536</v>
      </c>
      <c r="D375" t="s">
        <v>171</v>
      </c>
      <c r="E375" t="s">
        <v>138</v>
      </c>
      <c r="F375">
        <v>536</v>
      </c>
      <c r="G375">
        <v>536</v>
      </c>
      <c r="I375" s="117" t="s">
        <v>428</v>
      </c>
      <c r="L375" t="str">
        <f t="shared" si="3"/>
        <v>Diemerswil</v>
      </c>
    </row>
    <row r="376" spans="3:12" x14ac:dyDescent="0.2">
      <c r="C376">
        <v>538</v>
      </c>
      <c r="D376" t="s">
        <v>31</v>
      </c>
      <c r="E376" t="s">
        <v>138</v>
      </c>
      <c r="F376">
        <v>538</v>
      </c>
      <c r="G376">
        <v>538</v>
      </c>
      <c r="I376" s="117" t="s">
        <v>429</v>
      </c>
      <c r="L376" t="str">
        <f t="shared" si="3"/>
        <v>Fraubrunnen</v>
      </c>
    </row>
    <row r="377" spans="3:12" x14ac:dyDescent="0.2">
      <c r="C377">
        <v>540</v>
      </c>
      <c r="D377" t="s">
        <v>47</v>
      </c>
      <c r="E377" t="s">
        <v>138</v>
      </c>
      <c r="F377">
        <v>540</v>
      </c>
      <c r="G377">
        <v>540</v>
      </c>
      <c r="I377" s="117" t="s">
        <v>430</v>
      </c>
      <c r="L377" t="str">
        <f t="shared" si="3"/>
        <v>Jegenstorf</v>
      </c>
    </row>
    <row r="378" spans="3:12" x14ac:dyDescent="0.2">
      <c r="C378">
        <v>541</v>
      </c>
      <c r="D378" t="s">
        <v>172</v>
      </c>
      <c r="E378" t="s">
        <v>138</v>
      </c>
      <c r="F378">
        <v>541</v>
      </c>
      <c r="G378">
        <v>541</v>
      </c>
      <c r="I378" s="117" t="s">
        <v>431</v>
      </c>
      <c r="L378" t="str">
        <f t="shared" si="3"/>
        <v>Iffwil</v>
      </c>
    </row>
    <row r="379" spans="3:12" x14ac:dyDescent="0.2">
      <c r="C379">
        <v>544</v>
      </c>
      <c r="D379" t="s">
        <v>73</v>
      </c>
      <c r="E379" t="s">
        <v>138</v>
      </c>
      <c r="F379">
        <v>544</v>
      </c>
      <c r="G379">
        <v>544</v>
      </c>
      <c r="I379" s="117" t="s">
        <v>432</v>
      </c>
      <c r="L379" t="str">
        <f t="shared" si="3"/>
        <v>Moosseedorf</v>
      </c>
    </row>
    <row r="380" spans="3:12" x14ac:dyDescent="0.2">
      <c r="C380">
        <v>546</v>
      </c>
      <c r="D380" t="s">
        <v>75</v>
      </c>
      <c r="E380" t="s">
        <v>138</v>
      </c>
      <c r="F380">
        <v>546</v>
      </c>
      <c r="G380">
        <v>546</v>
      </c>
      <c r="I380" s="117" t="s">
        <v>433</v>
      </c>
      <c r="L380" t="str">
        <f t="shared" si="3"/>
        <v>Münchenbuchsee</v>
      </c>
    </row>
    <row r="381" spans="3:12" x14ac:dyDescent="0.2">
      <c r="C381">
        <v>551</v>
      </c>
      <c r="D381" t="s">
        <v>115</v>
      </c>
      <c r="E381" t="s">
        <v>138</v>
      </c>
      <c r="F381">
        <v>551</v>
      </c>
      <c r="G381">
        <v>551</v>
      </c>
      <c r="I381" s="117" t="s">
        <v>434</v>
      </c>
      <c r="L381" t="str">
        <f t="shared" si="3"/>
        <v>Urtenen-Schönbühl</v>
      </c>
    </row>
    <row r="382" spans="3:12" x14ac:dyDescent="0.2">
      <c r="C382">
        <v>557</v>
      </c>
      <c r="D382" t="s">
        <v>173</v>
      </c>
      <c r="E382" t="s">
        <v>138</v>
      </c>
      <c r="F382">
        <v>557</v>
      </c>
      <c r="G382">
        <v>557</v>
      </c>
      <c r="I382" s="117" t="s">
        <v>435</v>
      </c>
      <c r="L382" t="str">
        <f t="shared" si="3"/>
        <v>Zuzwil (BE)</v>
      </c>
    </row>
    <row r="383" spans="3:12" x14ac:dyDescent="0.2">
      <c r="C383">
        <v>561</v>
      </c>
      <c r="D383" t="s">
        <v>174</v>
      </c>
      <c r="E383" t="s">
        <v>138</v>
      </c>
      <c r="F383">
        <v>561</v>
      </c>
      <c r="G383">
        <v>561</v>
      </c>
      <c r="I383" s="117" t="s">
        <v>436</v>
      </c>
      <c r="L383" t="str">
        <f t="shared" si="3"/>
        <v>Adelboden</v>
      </c>
    </row>
    <row r="384" spans="3:12" x14ac:dyDescent="0.2">
      <c r="C384">
        <v>562</v>
      </c>
      <c r="D384" t="s">
        <v>9</v>
      </c>
      <c r="E384" t="s">
        <v>138</v>
      </c>
      <c r="F384">
        <v>562</v>
      </c>
      <c r="G384">
        <v>562</v>
      </c>
      <c r="I384" s="117" t="s">
        <v>437</v>
      </c>
      <c r="L384" t="s">
        <v>9</v>
      </c>
    </row>
    <row r="385" spans="3:12" x14ac:dyDescent="0.2">
      <c r="C385">
        <v>563</v>
      </c>
      <c r="D385" t="s">
        <v>32</v>
      </c>
      <c r="E385" t="s">
        <v>138</v>
      </c>
      <c r="F385">
        <v>563</v>
      </c>
      <c r="G385">
        <v>563</v>
      </c>
      <c r="I385" s="117" t="s">
        <v>438</v>
      </c>
      <c r="L385" t="str">
        <f t="shared" si="3"/>
        <v>Frutigen</v>
      </c>
    </row>
    <row r="386" spans="3:12" x14ac:dyDescent="0.2">
      <c r="C386">
        <v>565</v>
      </c>
      <c r="D386" t="s">
        <v>49</v>
      </c>
      <c r="E386" t="s">
        <v>138</v>
      </c>
      <c r="F386">
        <v>565</v>
      </c>
      <c r="G386">
        <v>565</v>
      </c>
      <c r="I386" s="117" t="s">
        <v>439</v>
      </c>
      <c r="L386" t="str">
        <f t="shared" si="3"/>
        <v>Kandersteg</v>
      </c>
    </row>
    <row r="387" spans="3:12" x14ac:dyDescent="0.2">
      <c r="C387">
        <v>566</v>
      </c>
      <c r="D387" t="s">
        <v>58</v>
      </c>
      <c r="E387" t="s">
        <v>138</v>
      </c>
      <c r="F387">
        <v>566</v>
      </c>
      <c r="G387">
        <v>566</v>
      </c>
      <c r="I387" s="117" t="s">
        <v>440</v>
      </c>
      <c r="L387" t="str">
        <f t="shared" si="3"/>
        <v>Krattigen</v>
      </c>
    </row>
    <row r="388" spans="3:12" x14ac:dyDescent="0.2">
      <c r="C388">
        <v>567</v>
      </c>
      <c r="D388" t="s">
        <v>175</v>
      </c>
      <c r="E388" t="s">
        <v>138</v>
      </c>
      <c r="F388">
        <v>567</v>
      </c>
      <c r="G388">
        <v>567</v>
      </c>
      <c r="I388" s="117" t="s">
        <v>441</v>
      </c>
      <c r="L388" t="str">
        <f t="shared" si="3"/>
        <v>Reichenbach im Kandertal</v>
      </c>
    </row>
    <row r="389" spans="3:12" x14ac:dyDescent="0.2">
      <c r="C389">
        <v>571</v>
      </c>
      <c r="D389" t="s">
        <v>176</v>
      </c>
      <c r="E389" t="s">
        <v>138</v>
      </c>
      <c r="F389">
        <v>571</v>
      </c>
      <c r="G389">
        <v>571</v>
      </c>
      <c r="I389" s="117" t="s">
        <v>442</v>
      </c>
      <c r="L389" t="str">
        <f t="shared" si="3"/>
        <v>Beatenberg</v>
      </c>
    </row>
    <row r="390" spans="3:12" x14ac:dyDescent="0.2">
      <c r="C390">
        <v>572</v>
      </c>
      <c r="D390" t="s">
        <v>20</v>
      </c>
      <c r="E390" t="s">
        <v>138</v>
      </c>
      <c r="F390">
        <v>572</v>
      </c>
      <c r="G390">
        <v>572</v>
      </c>
      <c r="I390" s="117" t="s">
        <v>443</v>
      </c>
      <c r="L390" t="str">
        <f t="shared" si="3"/>
        <v>Bönigen</v>
      </c>
    </row>
    <row r="391" spans="3:12" x14ac:dyDescent="0.2">
      <c r="C391">
        <v>573</v>
      </c>
      <c r="D391" t="s">
        <v>21</v>
      </c>
      <c r="E391" t="s">
        <v>138</v>
      </c>
      <c r="F391">
        <v>573</v>
      </c>
      <c r="G391">
        <v>573</v>
      </c>
      <c r="I391" s="117" t="s">
        <v>444</v>
      </c>
      <c r="L391" t="str">
        <f t="shared" si="3"/>
        <v>Brienz</v>
      </c>
    </row>
    <row r="392" spans="3:12" x14ac:dyDescent="0.2">
      <c r="C392">
        <v>575</v>
      </c>
      <c r="D392" t="s">
        <v>177</v>
      </c>
      <c r="E392" t="s">
        <v>138</v>
      </c>
      <c r="F392">
        <v>575</v>
      </c>
      <c r="G392">
        <v>575</v>
      </c>
      <c r="I392" s="117" t="s">
        <v>445</v>
      </c>
      <c r="L392" t="str">
        <f t="shared" si="3"/>
        <v>Därligen</v>
      </c>
    </row>
    <row r="393" spans="3:12" x14ac:dyDescent="0.2">
      <c r="C393">
        <v>576</v>
      </c>
      <c r="D393" t="s">
        <v>34</v>
      </c>
      <c r="E393" t="s">
        <v>138</v>
      </c>
      <c r="F393">
        <v>576</v>
      </c>
      <c r="G393">
        <v>576</v>
      </c>
      <c r="I393" s="117" t="s">
        <v>446</v>
      </c>
      <c r="L393" t="str">
        <f t="shared" si="3"/>
        <v>Grindelwald</v>
      </c>
    </row>
    <row r="394" spans="3:12" x14ac:dyDescent="0.2">
      <c r="C394">
        <v>577</v>
      </c>
      <c r="D394" t="s">
        <v>178</v>
      </c>
      <c r="E394" t="s">
        <v>138</v>
      </c>
      <c r="F394">
        <v>577</v>
      </c>
      <c r="G394">
        <v>577</v>
      </c>
      <c r="I394" s="117" t="s">
        <v>447</v>
      </c>
      <c r="L394" t="str">
        <f t="shared" si="3"/>
        <v>Gsteigwiler</v>
      </c>
    </row>
    <row r="395" spans="3:12" x14ac:dyDescent="0.2">
      <c r="C395">
        <v>578</v>
      </c>
      <c r="D395" t="s">
        <v>179</v>
      </c>
      <c r="E395" t="s">
        <v>138</v>
      </c>
      <c r="F395">
        <v>578</v>
      </c>
      <c r="G395">
        <v>578</v>
      </c>
      <c r="I395" s="117" t="s">
        <v>448</v>
      </c>
      <c r="L395" t="str">
        <f t="shared" si="3"/>
        <v>Gündlischwand</v>
      </c>
    </row>
    <row r="396" spans="3:12" x14ac:dyDescent="0.2">
      <c r="C396">
        <v>579</v>
      </c>
      <c r="D396" t="s">
        <v>180</v>
      </c>
      <c r="E396" t="s">
        <v>138</v>
      </c>
      <c r="F396">
        <v>579</v>
      </c>
      <c r="G396">
        <v>579</v>
      </c>
      <c r="I396" s="117" t="s">
        <v>449</v>
      </c>
      <c r="L396" t="str">
        <f t="shared" si="3"/>
        <v>Habkern</v>
      </c>
    </row>
    <row r="397" spans="3:12" x14ac:dyDescent="0.2">
      <c r="C397">
        <v>580</v>
      </c>
      <c r="D397" t="s">
        <v>181</v>
      </c>
      <c r="E397" t="s">
        <v>138</v>
      </c>
      <c r="F397">
        <v>580</v>
      </c>
      <c r="G397">
        <v>580</v>
      </c>
      <c r="I397" s="117" t="s">
        <v>450</v>
      </c>
      <c r="L397" t="str">
        <f t="shared" si="3"/>
        <v>Hofstetten bei Brienz</v>
      </c>
    </row>
    <row r="398" spans="3:12" x14ac:dyDescent="0.2">
      <c r="C398">
        <v>581</v>
      </c>
      <c r="D398" t="s">
        <v>43</v>
      </c>
      <c r="E398" t="s">
        <v>138</v>
      </c>
      <c r="F398">
        <v>581</v>
      </c>
      <c r="G398">
        <v>581</v>
      </c>
      <c r="I398" s="117" t="s">
        <v>451</v>
      </c>
      <c r="L398" t="str">
        <f t="shared" si="3"/>
        <v>Interlaken</v>
      </c>
    </row>
    <row r="399" spans="3:12" x14ac:dyDescent="0.2">
      <c r="C399">
        <v>582</v>
      </c>
      <c r="D399" t="s">
        <v>45</v>
      </c>
      <c r="E399" t="s">
        <v>138</v>
      </c>
      <c r="F399">
        <v>582</v>
      </c>
      <c r="G399">
        <v>582</v>
      </c>
      <c r="I399" s="117" t="s">
        <v>452</v>
      </c>
      <c r="L399" t="s">
        <v>45</v>
      </c>
    </row>
    <row r="400" spans="3:12" x14ac:dyDescent="0.2">
      <c r="C400">
        <v>584</v>
      </c>
      <c r="D400" t="s">
        <v>63</v>
      </c>
      <c r="E400" t="s">
        <v>138</v>
      </c>
      <c r="F400">
        <v>584</v>
      </c>
      <c r="G400">
        <v>584</v>
      </c>
      <c r="I400" s="117" t="s">
        <v>453</v>
      </c>
      <c r="L400" t="str">
        <f t="shared" si="3"/>
        <v>Lauterbrunnen</v>
      </c>
    </row>
    <row r="401" spans="3:12" x14ac:dyDescent="0.2">
      <c r="C401">
        <v>585</v>
      </c>
      <c r="D401" t="s">
        <v>182</v>
      </c>
      <c r="E401" t="s">
        <v>138</v>
      </c>
      <c r="F401">
        <v>585</v>
      </c>
      <c r="G401">
        <v>585</v>
      </c>
      <c r="I401" s="117" t="s">
        <v>454</v>
      </c>
      <c r="L401" t="str">
        <f t="shared" si="3"/>
        <v>Leissigen</v>
      </c>
    </row>
    <row r="402" spans="3:12" x14ac:dyDescent="0.2">
      <c r="C402">
        <v>587</v>
      </c>
      <c r="D402" t="s">
        <v>183</v>
      </c>
      <c r="E402" t="s">
        <v>138</v>
      </c>
      <c r="F402">
        <v>587</v>
      </c>
      <c r="G402">
        <v>587</v>
      </c>
      <c r="I402" s="117" t="s">
        <v>455</v>
      </c>
      <c r="L402" t="str">
        <f t="shared" si="3"/>
        <v>Matten bei Interlaken</v>
      </c>
    </row>
    <row r="403" spans="3:12" x14ac:dyDescent="0.2">
      <c r="C403">
        <v>590</v>
      </c>
      <c r="D403" t="s">
        <v>93</v>
      </c>
      <c r="E403" t="s">
        <v>138</v>
      </c>
      <c r="F403">
        <v>590</v>
      </c>
      <c r="G403">
        <v>590</v>
      </c>
      <c r="I403" s="117" t="s">
        <v>456</v>
      </c>
      <c r="L403" t="str">
        <f t="shared" si="3"/>
        <v>Ringgenberg (BE)</v>
      </c>
    </row>
    <row r="404" spans="3:12" x14ac:dyDescent="0.2">
      <c r="C404">
        <v>593</v>
      </c>
      <c r="D404" t="s">
        <v>114</v>
      </c>
      <c r="E404" t="s">
        <v>138</v>
      </c>
      <c r="F404">
        <v>593</v>
      </c>
      <c r="G404">
        <v>593</v>
      </c>
      <c r="I404" s="117" t="s">
        <v>457</v>
      </c>
      <c r="L404" t="str">
        <f t="shared" si="3"/>
        <v>Unterseen</v>
      </c>
    </row>
    <row r="405" spans="3:12" x14ac:dyDescent="0.2">
      <c r="C405">
        <v>594</v>
      </c>
      <c r="D405" t="s">
        <v>121</v>
      </c>
      <c r="E405" t="s">
        <v>138</v>
      </c>
      <c r="F405">
        <v>594</v>
      </c>
      <c r="G405">
        <v>594</v>
      </c>
      <c r="I405" s="117" t="s">
        <v>458</v>
      </c>
      <c r="L405" t="str">
        <f t="shared" si="3"/>
        <v>Wilderswil</v>
      </c>
    </row>
    <row r="406" spans="3:12" x14ac:dyDescent="0.2">
      <c r="C406">
        <v>602</v>
      </c>
      <c r="D406" t="s">
        <v>184</v>
      </c>
      <c r="E406" t="s">
        <v>138</v>
      </c>
      <c r="F406">
        <v>602</v>
      </c>
      <c r="G406">
        <v>602</v>
      </c>
      <c r="I406" s="117" t="s">
        <v>459</v>
      </c>
      <c r="L406" t="str">
        <f t="shared" si="3"/>
        <v>Arni BE</v>
      </c>
    </row>
    <row r="407" spans="3:12" x14ac:dyDescent="0.2">
      <c r="C407">
        <v>603</v>
      </c>
      <c r="D407" t="s">
        <v>18</v>
      </c>
      <c r="E407" t="s">
        <v>138</v>
      </c>
      <c r="F407">
        <v>603</v>
      </c>
      <c r="G407">
        <v>603</v>
      </c>
      <c r="I407" s="117" t="s">
        <v>460</v>
      </c>
      <c r="L407" t="str">
        <f t="shared" si="3"/>
        <v>Biglen</v>
      </c>
    </row>
    <row r="408" spans="3:12" x14ac:dyDescent="0.2">
      <c r="C408">
        <v>605</v>
      </c>
      <c r="D408" t="s">
        <v>185</v>
      </c>
      <c r="E408" t="s">
        <v>138</v>
      </c>
      <c r="F408">
        <v>605</v>
      </c>
      <c r="G408">
        <v>605</v>
      </c>
      <c r="I408" s="117" t="s">
        <v>461</v>
      </c>
      <c r="L408" t="str">
        <f t="shared" si="3"/>
        <v>Bowil</v>
      </c>
    </row>
    <row r="409" spans="3:12" x14ac:dyDescent="0.2">
      <c r="C409">
        <v>606</v>
      </c>
      <c r="D409" t="s">
        <v>186</v>
      </c>
      <c r="E409" t="s">
        <v>138</v>
      </c>
      <c r="F409">
        <v>606</v>
      </c>
      <c r="G409">
        <v>606</v>
      </c>
      <c r="I409" s="117" t="s">
        <v>462</v>
      </c>
      <c r="L409" t="str">
        <f t="shared" si="3"/>
        <v>Brenzikofen</v>
      </c>
    </row>
    <row r="410" spans="3:12" x14ac:dyDescent="0.2">
      <c r="C410">
        <v>607</v>
      </c>
      <c r="D410" t="s">
        <v>187</v>
      </c>
      <c r="E410" t="s">
        <v>138</v>
      </c>
      <c r="F410">
        <v>607</v>
      </c>
      <c r="G410">
        <v>607</v>
      </c>
      <c r="I410" s="117" t="s">
        <v>463</v>
      </c>
      <c r="L410" t="str">
        <f t="shared" si="3"/>
        <v>Freimettigen</v>
      </c>
    </row>
    <row r="411" spans="3:12" x14ac:dyDescent="0.2">
      <c r="C411">
        <v>608</v>
      </c>
      <c r="D411" t="s">
        <v>36</v>
      </c>
      <c r="E411" t="s">
        <v>138</v>
      </c>
      <c r="F411">
        <v>608</v>
      </c>
      <c r="G411">
        <v>608</v>
      </c>
      <c r="I411" s="117" t="s">
        <v>464</v>
      </c>
      <c r="L411" t="str">
        <f t="shared" si="3"/>
        <v>Grosshöchstetten</v>
      </c>
    </row>
    <row r="412" spans="3:12" x14ac:dyDescent="0.2">
      <c r="C412">
        <v>609</v>
      </c>
      <c r="D412" t="s">
        <v>188</v>
      </c>
      <c r="E412" t="s">
        <v>138</v>
      </c>
      <c r="F412">
        <v>609</v>
      </c>
      <c r="G412">
        <v>609</v>
      </c>
      <c r="I412" s="117" t="s">
        <v>465</v>
      </c>
      <c r="L412" t="str">
        <f t="shared" si="3"/>
        <v>Häutligen</v>
      </c>
    </row>
    <row r="413" spans="3:12" x14ac:dyDescent="0.2">
      <c r="C413">
        <v>610</v>
      </c>
      <c r="D413" t="s">
        <v>189</v>
      </c>
      <c r="E413" t="s">
        <v>138</v>
      </c>
      <c r="F413">
        <v>610</v>
      </c>
      <c r="G413">
        <v>610</v>
      </c>
      <c r="I413" s="117" t="s">
        <v>466</v>
      </c>
      <c r="L413" t="str">
        <f t="shared" si="3"/>
        <v>Herbligen</v>
      </c>
    </row>
    <row r="414" spans="3:12" x14ac:dyDescent="0.2">
      <c r="C414">
        <v>611</v>
      </c>
      <c r="D414" t="s">
        <v>190</v>
      </c>
      <c r="E414" t="s">
        <v>138</v>
      </c>
      <c r="F414">
        <v>611</v>
      </c>
      <c r="G414">
        <v>611</v>
      </c>
      <c r="I414" s="117" t="s">
        <v>467</v>
      </c>
      <c r="L414" t="str">
        <f t="shared" si="3"/>
        <v>Kiesen</v>
      </c>
    </row>
    <row r="415" spans="3:12" x14ac:dyDescent="0.2">
      <c r="C415">
        <v>612</v>
      </c>
      <c r="D415" t="s">
        <v>57</v>
      </c>
      <c r="E415" t="s">
        <v>138</v>
      </c>
      <c r="F415">
        <v>612</v>
      </c>
      <c r="G415">
        <v>612</v>
      </c>
      <c r="I415" s="117" t="s">
        <v>468</v>
      </c>
      <c r="L415" t="str">
        <f t="shared" si="3"/>
        <v>Konolfingen</v>
      </c>
    </row>
    <row r="416" spans="3:12" x14ac:dyDescent="0.2">
      <c r="C416">
        <v>614</v>
      </c>
      <c r="D416" t="s">
        <v>191</v>
      </c>
      <c r="E416" t="s">
        <v>138</v>
      </c>
      <c r="F416">
        <v>614</v>
      </c>
      <c r="G416">
        <v>614</v>
      </c>
      <c r="I416" s="117" t="s">
        <v>469</v>
      </c>
      <c r="L416" t="str">
        <f t="shared" si="3"/>
        <v>Linden</v>
      </c>
    </row>
    <row r="417" spans="3:12" x14ac:dyDescent="0.2">
      <c r="C417">
        <v>615</v>
      </c>
      <c r="D417" t="s">
        <v>192</v>
      </c>
      <c r="E417" t="s">
        <v>138</v>
      </c>
      <c r="F417">
        <v>615</v>
      </c>
      <c r="G417">
        <v>615</v>
      </c>
      <c r="I417" s="117" t="s">
        <v>470</v>
      </c>
      <c r="L417" t="str">
        <f t="shared" si="3"/>
        <v>Mirchel</v>
      </c>
    </row>
    <row r="418" spans="3:12" x14ac:dyDescent="0.2">
      <c r="C418">
        <v>616</v>
      </c>
      <c r="D418" t="s">
        <v>77</v>
      </c>
      <c r="E418" t="s">
        <v>138</v>
      </c>
      <c r="F418">
        <v>616</v>
      </c>
      <c r="G418">
        <v>616</v>
      </c>
      <c r="I418" s="117" t="s">
        <v>471</v>
      </c>
      <c r="L418" t="str">
        <f t="shared" si="3"/>
        <v>Münsingen</v>
      </c>
    </row>
    <row r="419" spans="3:12" x14ac:dyDescent="0.2">
      <c r="C419">
        <v>617</v>
      </c>
      <c r="D419" t="s">
        <v>81</v>
      </c>
      <c r="E419" t="s">
        <v>138</v>
      </c>
      <c r="F419">
        <v>617</v>
      </c>
      <c r="G419">
        <v>617</v>
      </c>
      <c r="I419" s="117" t="s">
        <v>472</v>
      </c>
      <c r="L419" t="str">
        <f t="shared" si="3"/>
        <v>Niederhünigen</v>
      </c>
    </row>
    <row r="420" spans="3:12" x14ac:dyDescent="0.2">
      <c r="C420">
        <v>619</v>
      </c>
      <c r="D420" t="s">
        <v>84</v>
      </c>
      <c r="E420" t="s">
        <v>138</v>
      </c>
      <c r="F420">
        <v>619</v>
      </c>
      <c r="G420">
        <v>619</v>
      </c>
      <c r="I420" s="117" t="s">
        <v>473</v>
      </c>
      <c r="L420" t="str">
        <f t="shared" si="3"/>
        <v>Oberdiessbach</v>
      </c>
    </row>
    <row r="421" spans="3:12" x14ac:dyDescent="0.2">
      <c r="C421">
        <v>620</v>
      </c>
      <c r="D421" t="s">
        <v>85</v>
      </c>
      <c r="E421" t="s">
        <v>138</v>
      </c>
      <c r="F421">
        <v>620</v>
      </c>
      <c r="G421">
        <v>620</v>
      </c>
      <c r="I421" s="117" t="s">
        <v>474</v>
      </c>
      <c r="L421" t="str">
        <f t="shared" si="3"/>
        <v>Oberthal</v>
      </c>
    </row>
    <row r="422" spans="3:12" x14ac:dyDescent="0.2">
      <c r="C422">
        <v>622</v>
      </c>
      <c r="D422" t="s">
        <v>86</v>
      </c>
      <c r="E422" t="s">
        <v>138</v>
      </c>
      <c r="F422">
        <v>622</v>
      </c>
      <c r="G422">
        <v>622</v>
      </c>
      <c r="I422" s="117" t="s">
        <v>475</v>
      </c>
      <c r="L422" t="str">
        <f t="shared" si="3"/>
        <v>Oppligen</v>
      </c>
    </row>
    <row r="423" spans="3:12" x14ac:dyDescent="0.2">
      <c r="C423">
        <v>623</v>
      </c>
      <c r="D423" t="s">
        <v>95</v>
      </c>
      <c r="E423" t="s">
        <v>138</v>
      </c>
      <c r="F423">
        <v>623</v>
      </c>
      <c r="G423">
        <v>623</v>
      </c>
      <c r="I423" s="117" t="s">
        <v>476</v>
      </c>
      <c r="L423" t="str">
        <f t="shared" si="3"/>
        <v>Rubigen</v>
      </c>
    </row>
    <row r="424" spans="3:12" x14ac:dyDescent="0.2">
      <c r="C424">
        <v>626</v>
      </c>
      <c r="D424" t="s">
        <v>193</v>
      </c>
      <c r="E424" t="s">
        <v>138</v>
      </c>
      <c r="F424">
        <v>626</v>
      </c>
      <c r="G424">
        <v>626</v>
      </c>
      <c r="I424" s="117" t="s">
        <v>477</v>
      </c>
      <c r="L424" t="str">
        <f t="shared" si="3"/>
        <v>Walkringen</v>
      </c>
    </row>
    <row r="425" spans="3:12" x14ac:dyDescent="0.2">
      <c r="C425">
        <v>627</v>
      </c>
      <c r="D425" t="s">
        <v>123</v>
      </c>
      <c r="E425" t="s">
        <v>138</v>
      </c>
      <c r="F425">
        <v>627</v>
      </c>
      <c r="G425">
        <v>627</v>
      </c>
      <c r="I425" s="117" t="s">
        <v>478</v>
      </c>
      <c r="L425" t="str">
        <f t="shared" si="3"/>
        <v>Worb</v>
      </c>
    </row>
    <row r="426" spans="3:12" x14ac:dyDescent="0.2">
      <c r="C426">
        <v>628</v>
      </c>
      <c r="D426" t="s">
        <v>126</v>
      </c>
      <c r="E426" t="s">
        <v>138</v>
      </c>
      <c r="F426">
        <v>628</v>
      </c>
      <c r="G426">
        <v>628</v>
      </c>
      <c r="I426" s="117" t="s">
        <v>479</v>
      </c>
      <c r="L426" t="str">
        <f t="shared" si="3"/>
        <v>Zäziwil</v>
      </c>
    </row>
    <row r="427" spans="3:12" x14ac:dyDescent="0.2">
      <c r="C427">
        <v>630</v>
      </c>
      <c r="D427" t="s">
        <v>10</v>
      </c>
      <c r="E427" t="s">
        <v>138</v>
      </c>
      <c r="F427">
        <v>630</v>
      </c>
      <c r="G427">
        <v>630</v>
      </c>
      <c r="I427" s="117" t="s">
        <v>480</v>
      </c>
      <c r="L427" t="str">
        <f t="shared" si="3"/>
        <v>Allmendingen</v>
      </c>
    </row>
    <row r="428" spans="3:12" x14ac:dyDescent="0.2">
      <c r="C428">
        <v>632</v>
      </c>
      <c r="D428" t="s">
        <v>119</v>
      </c>
      <c r="E428" t="s">
        <v>138</v>
      </c>
      <c r="F428">
        <v>632</v>
      </c>
      <c r="G428">
        <v>632</v>
      </c>
      <c r="I428" s="117" t="s">
        <v>481</v>
      </c>
      <c r="L428" t="str">
        <f t="shared" si="3"/>
        <v>Wichtrach</v>
      </c>
    </row>
    <row r="429" spans="3:12" x14ac:dyDescent="0.2">
      <c r="C429">
        <v>662</v>
      </c>
      <c r="D429" t="s">
        <v>29</v>
      </c>
      <c r="E429" t="s">
        <v>138</v>
      </c>
      <c r="F429">
        <v>662</v>
      </c>
      <c r="G429">
        <v>662</v>
      </c>
      <c r="I429" s="117" t="s">
        <v>482</v>
      </c>
      <c r="L429" t="str">
        <f t="shared" si="3"/>
        <v>Ferenbalm</v>
      </c>
    </row>
    <row r="430" spans="3:12" x14ac:dyDescent="0.2">
      <c r="C430">
        <v>663</v>
      </c>
      <c r="D430" t="s">
        <v>194</v>
      </c>
      <c r="E430" t="s">
        <v>138</v>
      </c>
      <c r="F430">
        <v>663</v>
      </c>
      <c r="G430">
        <v>663</v>
      </c>
      <c r="I430" s="117" t="s">
        <v>483</v>
      </c>
      <c r="L430" t="str">
        <f t="shared" si="3"/>
        <v>Frauenkappelen</v>
      </c>
    </row>
    <row r="431" spans="3:12" x14ac:dyDescent="0.2">
      <c r="C431">
        <v>666</v>
      </c>
      <c r="D431" t="s">
        <v>195</v>
      </c>
      <c r="E431" t="s">
        <v>138</v>
      </c>
      <c r="F431">
        <v>666</v>
      </c>
      <c r="G431">
        <v>666</v>
      </c>
      <c r="I431" s="117" t="s">
        <v>484</v>
      </c>
      <c r="L431" t="str">
        <f t="shared" si="3"/>
        <v>Kriechenwil</v>
      </c>
    </row>
    <row r="432" spans="3:12" x14ac:dyDescent="0.2">
      <c r="C432">
        <v>667</v>
      </c>
      <c r="D432" t="s">
        <v>61</v>
      </c>
      <c r="E432" t="s">
        <v>138</v>
      </c>
      <c r="F432">
        <v>667</v>
      </c>
      <c r="G432">
        <v>667</v>
      </c>
      <c r="I432" s="117" t="s">
        <v>485</v>
      </c>
      <c r="L432" t="str">
        <f t="shared" si="3"/>
        <v>Laupen</v>
      </c>
    </row>
    <row r="433" spans="3:12" x14ac:dyDescent="0.2">
      <c r="C433">
        <v>668</v>
      </c>
      <c r="D433" t="s">
        <v>74</v>
      </c>
      <c r="E433" t="s">
        <v>138</v>
      </c>
      <c r="F433">
        <v>668</v>
      </c>
      <c r="G433">
        <v>668</v>
      </c>
      <c r="I433" s="117" t="s">
        <v>486</v>
      </c>
      <c r="L433" t="str">
        <f t="shared" si="3"/>
        <v>Mühleberg</v>
      </c>
    </row>
    <row r="434" spans="3:12" x14ac:dyDescent="0.2">
      <c r="C434">
        <v>669</v>
      </c>
      <c r="D434" t="s">
        <v>76</v>
      </c>
      <c r="E434" t="s">
        <v>138</v>
      </c>
      <c r="F434">
        <v>669</v>
      </c>
      <c r="G434">
        <v>669</v>
      </c>
      <c r="I434" s="117" t="s">
        <v>487</v>
      </c>
      <c r="L434" t="str">
        <f t="shared" si="3"/>
        <v>Münchenwiler</v>
      </c>
    </row>
    <row r="435" spans="3:12" x14ac:dyDescent="0.2">
      <c r="C435">
        <v>670</v>
      </c>
      <c r="D435" t="s">
        <v>78</v>
      </c>
      <c r="E435" t="s">
        <v>138</v>
      </c>
      <c r="F435">
        <v>670</v>
      </c>
      <c r="G435">
        <v>670</v>
      </c>
      <c r="I435" s="117" t="s">
        <v>488</v>
      </c>
      <c r="L435" t="str">
        <f t="shared" ref="L435:L436" si="4">MID(I435,19,100)</f>
        <v>Neuenegg</v>
      </c>
    </row>
    <row r="436" spans="3:12" x14ac:dyDescent="0.2">
      <c r="C436">
        <v>671</v>
      </c>
      <c r="D436" t="s">
        <v>196</v>
      </c>
      <c r="E436" t="s">
        <v>138</v>
      </c>
      <c r="F436">
        <v>671</v>
      </c>
      <c r="G436">
        <v>671</v>
      </c>
      <c r="I436" s="117" t="s">
        <v>489</v>
      </c>
      <c r="L436" t="str">
        <f t="shared" si="4"/>
        <v>Wileroltigen</v>
      </c>
    </row>
    <row r="437" spans="3:12" x14ac:dyDescent="0.2">
      <c r="C437">
        <v>683</v>
      </c>
      <c r="D437" t="s">
        <v>197</v>
      </c>
      <c r="E437" t="s">
        <v>138</v>
      </c>
      <c r="F437">
        <v>683</v>
      </c>
      <c r="G437">
        <v>683</v>
      </c>
      <c r="I437" s="117" t="s">
        <v>490</v>
      </c>
      <c r="L437" t="str">
        <f t="shared" ref="L437:L448" si="5">MID(I437,23,100)</f>
        <v>Champoz</v>
      </c>
    </row>
    <row r="438" spans="3:12" x14ac:dyDescent="0.2">
      <c r="C438">
        <v>690</v>
      </c>
      <c r="D438" t="s">
        <v>198</v>
      </c>
      <c r="E438" t="s">
        <v>138</v>
      </c>
      <c r="F438">
        <v>690</v>
      </c>
      <c r="G438">
        <v>690</v>
      </c>
      <c r="I438" s="117" t="s">
        <v>491</v>
      </c>
      <c r="L438" t="str">
        <f t="shared" si="5"/>
        <v>Court</v>
      </c>
    </row>
    <row r="439" spans="3:12" x14ac:dyDescent="0.2">
      <c r="C439">
        <v>696</v>
      </c>
      <c r="D439" t="s">
        <v>199</v>
      </c>
      <c r="E439" t="s">
        <v>138</v>
      </c>
      <c r="F439">
        <v>696</v>
      </c>
      <c r="G439">
        <v>696</v>
      </c>
      <c r="I439" s="117" t="s">
        <v>492</v>
      </c>
      <c r="L439" t="str">
        <f t="shared" si="5"/>
        <v>esse</v>
      </c>
    </row>
    <row r="440" spans="3:12" x14ac:dyDescent="0.2">
      <c r="C440">
        <v>700</v>
      </c>
      <c r="D440" t="s">
        <v>131</v>
      </c>
      <c r="E440" t="s">
        <v>138</v>
      </c>
      <c r="F440">
        <v>700</v>
      </c>
      <c r="G440">
        <v>700</v>
      </c>
      <c r="I440" s="117" t="s">
        <v>493</v>
      </c>
      <c r="L440" t="str">
        <f t="shared" si="5"/>
        <v>Moutier</v>
      </c>
    </row>
    <row r="441" spans="3:12" x14ac:dyDescent="0.2">
      <c r="C441">
        <v>701</v>
      </c>
      <c r="D441" t="s">
        <v>200</v>
      </c>
      <c r="E441" t="s">
        <v>138</v>
      </c>
      <c r="F441">
        <v>701</v>
      </c>
      <c r="G441">
        <v>701</v>
      </c>
      <c r="I441" s="117" t="s">
        <v>494</v>
      </c>
      <c r="L441" t="str">
        <f t="shared" si="5"/>
        <v>Perrefitte</v>
      </c>
    </row>
    <row r="442" spans="3:12" x14ac:dyDescent="0.2">
      <c r="C442">
        <v>703</v>
      </c>
      <c r="D442" t="s">
        <v>133</v>
      </c>
      <c r="E442" t="s">
        <v>138</v>
      </c>
      <c r="F442">
        <v>703</v>
      </c>
      <c r="G442">
        <v>703</v>
      </c>
      <c r="I442" s="117" t="s">
        <v>495</v>
      </c>
      <c r="L442" t="str">
        <f t="shared" si="5"/>
        <v>Reconvilier</v>
      </c>
    </row>
    <row r="443" spans="3:12" x14ac:dyDescent="0.2">
      <c r="C443">
        <v>706</v>
      </c>
      <c r="D443" t="s">
        <v>201</v>
      </c>
      <c r="E443" t="s">
        <v>138</v>
      </c>
      <c r="F443">
        <v>706</v>
      </c>
      <c r="G443">
        <v>706</v>
      </c>
      <c r="I443" s="117" t="s">
        <v>496</v>
      </c>
      <c r="L443" t="str">
        <f t="shared" si="5"/>
        <v>Saicourt</v>
      </c>
    </row>
    <row r="444" spans="3:12" x14ac:dyDescent="0.2">
      <c r="C444">
        <v>711</v>
      </c>
      <c r="D444" t="s">
        <v>202</v>
      </c>
      <c r="E444" t="s">
        <v>138</v>
      </c>
      <c r="F444">
        <v>711</v>
      </c>
      <c r="G444">
        <v>711</v>
      </c>
      <c r="I444" s="117" t="s">
        <v>497</v>
      </c>
      <c r="L444" t="str">
        <f t="shared" si="5"/>
        <v>Sorvilier</v>
      </c>
    </row>
    <row r="445" spans="3:12" x14ac:dyDescent="0.2">
      <c r="C445">
        <v>713</v>
      </c>
      <c r="D445" t="s">
        <v>136</v>
      </c>
      <c r="E445" t="s">
        <v>138</v>
      </c>
      <c r="F445">
        <v>713</v>
      </c>
      <c r="G445">
        <v>713</v>
      </c>
      <c r="I445" s="117" t="s">
        <v>498</v>
      </c>
      <c r="L445" t="str">
        <f t="shared" si="5"/>
        <v>Tavannes</v>
      </c>
    </row>
    <row r="446" spans="3:12" x14ac:dyDescent="0.2">
      <c r="C446">
        <v>716</v>
      </c>
      <c r="D446" t="s">
        <v>203</v>
      </c>
      <c r="E446" t="s">
        <v>138</v>
      </c>
      <c r="F446">
        <v>716</v>
      </c>
      <c r="G446">
        <v>716</v>
      </c>
      <c r="I446" s="117" t="s">
        <v>499</v>
      </c>
      <c r="L446" t="str">
        <f t="shared" si="5"/>
        <v>-Val</v>
      </c>
    </row>
    <row r="447" spans="3:12" x14ac:dyDescent="0.2">
      <c r="C447">
        <v>717</v>
      </c>
      <c r="D447" t="s">
        <v>204</v>
      </c>
      <c r="E447" t="s">
        <v>138</v>
      </c>
      <c r="F447">
        <v>717</v>
      </c>
      <c r="G447">
        <v>717</v>
      </c>
      <c r="I447" s="117" t="s">
        <v>500</v>
      </c>
      <c r="L447" t="str">
        <f t="shared" si="5"/>
        <v>rse</v>
      </c>
    </row>
    <row r="448" spans="3:12" x14ac:dyDescent="0.2">
      <c r="C448">
        <v>723</v>
      </c>
      <c r="D448" t="s">
        <v>130</v>
      </c>
      <c r="E448" t="s">
        <v>138</v>
      </c>
      <c r="F448">
        <v>723</v>
      </c>
      <c r="G448">
        <v>723</v>
      </c>
      <c r="I448" s="117" t="s">
        <v>501</v>
      </c>
      <c r="L448" t="str">
        <f t="shared" si="5"/>
        <v>La Neuveville</v>
      </c>
    </row>
    <row r="449" spans="3:9" x14ac:dyDescent="0.2">
      <c r="C449">
        <v>732</v>
      </c>
      <c r="D449" t="s">
        <v>14</v>
      </c>
      <c r="E449" t="s">
        <v>138</v>
      </c>
      <c r="F449">
        <v>732</v>
      </c>
      <c r="G449">
        <v>732</v>
      </c>
      <c r="I449" s="117" t="s">
        <v>502</v>
      </c>
    </row>
    <row r="450" spans="3:9" x14ac:dyDescent="0.2">
      <c r="C450">
        <v>733</v>
      </c>
      <c r="D450" t="s">
        <v>22</v>
      </c>
      <c r="E450" t="s">
        <v>138</v>
      </c>
      <c r="F450">
        <v>733</v>
      </c>
      <c r="G450">
        <v>733</v>
      </c>
      <c r="I450" s="117" t="s">
        <v>503</v>
      </c>
    </row>
    <row r="451" spans="3:9" x14ac:dyDescent="0.2">
      <c r="C451">
        <v>738</v>
      </c>
      <c r="D451" t="s">
        <v>205</v>
      </c>
      <c r="E451" t="s">
        <v>138</v>
      </c>
      <c r="F451">
        <v>738</v>
      </c>
      <c r="G451">
        <v>738</v>
      </c>
      <c r="I451" s="117" t="s">
        <v>504</v>
      </c>
    </row>
    <row r="452" spans="3:9" x14ac:dyDescent="0.2">
      <c r="C452">
        <v>739</v>
      </c>
      <c r="D452" t="s">
        <v>44</v>
      </c>
      <c r="E452" t="s">
        <v>138</v>
      </c>
      <c r="F452">
        <v>739</v>
      </c>
      <c r="G452">
        <v>739</v>
      </c>
      <c r="I452" s="117" t="s">
        <v>505</v>
      </c>
    </row>
    <row r="453" spans="3:9" x14ac:dyDescent="0.2">
      <c r="C453">
        <v>743</v>
      </c>
      <c r="D453" t="s">
        <v>79</v>
      </c>
      <c r="E453" t="s">
        <v>138</v>
      </c>
      <c r="F453">
        <v>743</v>
      </c>
      <c r="G453">
        <v>743</v>
      </c>
      <c r="I453" s="117" t="s">
        <v>506</v>
      </c>
    </row>
    <row r="454" spans="3:9" x14ac:dyDescent="0.2">
      <c r="C454">
        <v>744</v>
      </c>
      <c r="D454" t="s">
        <v>87</v>
      </c>
      <c r="E454" t="s">
        <v>138</v>
      </c>
      <c r="F454">
        <v>744</v>
      </c>
      <c r="G454">
        <v>744</v>
      </c>
      <c r="I454" s="117" t="s">
        <v>507</v>
      </c>
    </row>
    <row r="455" spans="3:9" x14ac:dyDescent="0.2">
      <c r="C455">
        <v>745</v>
      </c>
      <c r="D455" t="s">
        <v>90</v>
      </c>
      <c r="E455" t="s">
        <v>138</v>
      </c>
      <c r="F455">
        <v>745</v>
      </c>
      <c r="G455">
        <v>745</v>
      </c>
      <c r="I455" s="117" t="s">
        <v>508</v>
      </c>
    </row>
    <row r="456" spans="3:9" x14ac:dyDescent="0.2">
      <c r="C456">
        <v>746</v>
      </c>
      <c r="D456" t="s">
        <v>100</v>
      </c>
      <c r="E456" t="s">
        <v>138</v>
      </c>
      <c r="F456">
        <v>746</v>
      </c>
      <c r="G456">
        <v>746</v>
      </c>
      <c r="I456" s="117" t="s">
        <v>509</v>
      </c>
    </row>
    <row r="457" spans="3:9" x14ac:dyDescent="0.2">
      <c r="C457">
        <v>748</v>
      </c>
      <c r="D457" t="s">
        <v>206</v>
      </c>
      <c r="E457" t="s">
        <v>138</v>
      </c>
      <c r="F457">
        <v>748</v>
      </c>
      <c r="G457">
        <v>748</v>
      </c>
      <c r="I457" s="117" t="s">
        <v>510</v>
      </c>
    </row>
    <row r="458" spans="3:9" x14ac:dyDescent="0.2">
      <c r="C458">
        <v>749</v>
      </c>
      <c r="D458" t="s">
        <v>207</v>
      </c>
      <c r="E458" t="s">
        <v>138</v>
      </c>
      <c r="F458">
        <v>749</v>
      </c>
      <c r="G458">
        <v>749</v>
      </c>
      <c r="I458" s="117" t="s">
        <v>511</v>
      </c>
    </row>
    <row r="459" spans="3:9" x14ac:dyDescent="0.2">
      <c r="C459">
        <v>750</v>
      </c>
      <c r="D459" t="s">
        <v>208</v>
      </c>
      <c r="E459" t="s">
        <v>138</v>
      </c>
      <c r="F459">
        <v>750</v>
      </c>
      <c r="G459">
        <v>750</v>
      </c>
      <c r="I459" s="117" t="s">
        <v>512</v>
      </c>
    </row>
    <row r="460" spans="3:9" x14ac:dyDescent="0.2">
      <c r="C460">
        <v>751</v>
      </c>
      <c r="D460" t="s">
        <v>109</v>
      </c>
      <c r="E460" t="s">
        <v>138</v>
      </c>
      <c r="F460">
        <v>751</v>
      </c>
      <c r="G460">
        <v>751</v>
      </c>
      <c r="I460" s="117" t="s">
        <v>513</v>
      </c>
    </row>
    <row r="461" spans="3:9" x14ac:dyDescent="0.2">
      <c r="C461">
        <v>754</v>
      </c>
      <c r="D461" t="s">
        <v>209</v>
      </c>
      <c r="E461" t="s">
        <v>138</v>
      </c>
      <c r="F461">
        <v>754</v>
      </c>
      <c r="G461">
        <v>754</v>
      </c>
      <c r="I461" s="117" t="s">
        <v>514</v>
      </c>
    </row>
    <row r="462" spans="3:9" x14ac:dyDescent="0.2">
      <c r="C462">
        <v>755</v>
      </c>
      <c r="D462" t="s">
        <v>124</v>
      </c>
      <c r="E462" t="s">
        <v>138</v>
      </c>
      <c r="F462">
        <v>755</v>
      </c>
      <c r="G462">
        <v>755</v>
      </c>
      <c r="I462" s="117" t="s">
        <v>515</v>
      </c>
    </row>
    <row r="463" spans="3:9" x14ac:dyDescent="0.2">
      <c r="C463">
        <v>756</v>
      </c>
      <c r="D463" t="s">
        <v>210</v>
      </c>
      <c r="E463" t="s">
        <v>138</v>
      </c>
      <c r="F463">
        <v>756</v>
      </c>
      <c r="G463">
        <v>756</v>
      </c>
      <c r="I463" s="117" t="s">
        <v>516</v>
      </c>
    </row>
    <row r="464" spans="3:9" x14ac:dyDescent="0.2">
      <c r="C464">
        <v>761</v>
      </c>
      <c r="D464" t="s">
        <v>211</v>
      </c>
      <c r="E464" t="s">
        <v>138</v>
      </c>
      <c r="F464">
        <v>761</v>
      </c>
      <c r="G464">
        <v>761</v>
      </c>
      <c r="I464" s="117" t="s">
        <v>517</v>
      </c>
    </row>
    <row r="465" spans="3:9" x14ac:dyDescent="0.2">
      <c r="C465">
        <v>762</v>
      </c>
      <c r="D465" t="s">
        <v>24</v>
      </c>
      <c r="E465" t="s">
        <v>138</v>
      </c>
      <c r="F465">
        <v>762</v>
      </c>
      <c r="G465">
        <v>762</v>
      </c>
      <c r="I465" s="117" t="s">
        <v>518</v>
      </c>
    </row>
    <row r="466" spans="3:9" x14ac:dyDescent="0.2">
      <c r="C466">
        <v>763</v>
      </c>
      <c r="D466" t="s">
        <v>212</v>
      </c>
      <c r="E466" t="s">
        <v>138</v>
      </c>
      <c r="F466">
        <v>763</v>
      </c>
      <c r="G466">
        <v>763</v>
      </c>
      <c r="I466" s="117" t="s">
        <v>519</v>
      </c>
    </row>
    <row r="467" spans="3:9" x14ac:dyDescent="0.2">
      <c r="C467">
        <v>766</v>
      </c>
      <c r="D467" t="s">
        <v>213</v>
      </c>
      <c r="E467" t="s">
        <v>138</v>
      </c>
      <c r="F467">
        <v>766</v>
      </c>
      <c r="G467">
        <v>766</v>
      </c>
      <c r="I467" s="117" t="s">
        <v>520</v>
      </c>
    </row>
    <row r="468" spans="3:9" x14ac:dyDescent="0.2">
      <c r="C468">
        <v>767</v>
      </c>
      <c r="D468" t="s">
        <v>214</v>
      </c>
      <c r="E468" t="s">
        <v>138</v>
      </c>
      <c r="F468">
        <v>767</v>
      </c>
      <c r="G468">
        <v>767</v>
      </c>
      <c r="I468" s="117" t="s">
        <v>521</v>
      </c>
    </row>
    <row r="469" spans="3:9" x14ac:dyDescent="0.2">
      <c r="C469">
        <v>768</v>
      </c>
      <c r="D469" t="s">
        <v>106</v>
      </c>
      <c r="E469" t="s">
        <v>138</v>
      </c>
      <c r="F469">
        <v>768</v>
      </c>
      <c r="G469">
        <v>768</v>
      </c>
      <c r="I469" s="117" t="s">
        <v>522</v>
      </c>
    </row>
    <row r="470" spans="3:9" x14ac:dyDescent="0.2">
      <c r="C470">
        <v>769</v>
      </c>
      <c r="D470" t="s">
        <v>122</v>
      </c>
      <c r="E470" t="s">
        <v>138</v>
      </c>
      <c r="F470">
        <v>769</v>
      </c>
      <c r="G470">
        <v>769</v>
      </c>
      <c r="I470" s="117" t="s">
        <v>523</v>
      </c>
    </row>
    <row r="471" spans="3:9" x14ac:dyDescent="0.2">
      <c r="C471">
        <v>770</v>
      </c>
      <c r="D471" t="s">
        <v>215</v>
      </c>
      <c r="E471" t="s">
        <v>138</v>
      </c>
      <c r="F471">
        <v>770</v>
      </c>
      <c r="G471">
        <v>770</v>
      </c>
      <c r="I471" s="117" t="s">
        <v>524</v>
      </c>
    </row>
    <row r="472" spans="3:9" x14ac:dyDescent="0.2">
      <c r="C472">
        <v>783</v>
      </c>
      <c r="D472" t="s">
        <v>216</v>
      </c>
      <c r="E472" t="s">
        <v>138</v>
      </c>
      <c r="F472">
        <v>783</v>
      </c>
      <c r="G472">
        <v>783</v>
      </c>
      <c r="I472" s="117" t="s">
        <v>525</v>
      </c>
    </row>
    <row r="473" spans="3:9" x14ac:dyDescent="0.2">
      <c r="C473">
        <v>784</v>
      </c>
      <c r="D473" t="s">
        <v>217</v>
      </c>
      <c r="E473" t="s">
        <v>138</v>
      </c>
      <c r="F473">
        <v>784</v>
      </c>
      <c r="G473">
        <v>784</v>
      </c>
      <c r="I473" s="117" t="s">
        <v>526</v>
      </c>
    </row>
    <row r="474" spans="3:9" x14ac:dyDescent="0.2">
      <c r="C474">
        <v>785</v>
      </c>
      <c r="D474" t="s">
        <v>71</v>
      </c>
      <c r="E474" t="s">
        <v>138</v>
      </c>
      <c r="F474">
        <v>785</v>
      </c>
      <c r="G474">
        <v>785</v>
      </c>
      <c r="I474" s="117" t="s">
        <v>527</v>
      </c>
    </row>
    <row r="475" spans="3:9" x14ac:dyDescent="0.2">
      <c r="C475">
        <v>791</v>
      </c>
      <c r="D475" t="s">
        <v>218</v>
      </c>
      <c r="E475" t="s">
        <v>138</v>
      </c>
      <c r="F475">
        <v>791</v>
      </c>
      <c r="G475">
        <v>791</v>
      </c>
      <c r="I475" s="117" t="s">
        <v>528</v>
      </c>
    </row>
    <row r="476" spans="3:9" x14ac:dyDescent="0.2">
      <c r="C476">
        <v>792</v>
      </c>
      <c r="D476" t="s">
        <v>65</v>
      </c>
      <c r="E476" t="s">
        <v>138</v>
      </c>
      <c r="F476">
        <v>792</v>
      </c>
      <c r="G476">
        <v>792</v>
      </c>
      <c r="I476" s="117" t="s">
        <v>529</v>
      </c>
    </row>
    <row r="477" spans="3:9" x14ac:dyDescent="0.2">
      <c r="C477">
        <v>793</v>
      </c>
      <c r="D477" t="s">
        <v>219</v>
      </c>
      <c r="E477" t="s">
        <v>138</v>
      </c>
      <c r="F477">
        <v>793</v>
      </c>
      <c r="G477">
        <v>793</v>
      </c>
      <c r="I477" s="117" t="s">
        <v>530</v>
      </c>
    </row>
    <row r="478" spans="3:9" x14ac:dyDescent="0.2">
      <c r="C478">
        <v>794</v>
      </c>
      <c r="D478" t="s">
        <v>128</v>
      </c>
      <c r="E478" t="s">
        <v>138</v>
      </c>
      <c r="F478">
        <v>794</v>
      </c>
      <c r="G478">
        <v>794</v>
      </c>
      <c r="I478" s="117" t="s">
        <v>531</v>
      </c>
    </row>
    <row r="479" spans="3:9" x14ac:dyDescent="0.2">
      <c r="C479">
        <v>841</v>
      </c>
      <c r="D479" t="s">
        <v>220</v>
      </c>
      <c r="E479" t="s">
        <v>138</v>
      </c>
      <c r="F479">
        <v>841</v>
      </c>
      <c r="G479">
        <v>841</v>
      </c>
      <c r="I479" s="117" t="s">
        <v>532</v>
      </c>
    </row>
    <row r="480" spans="3:9" x14ac:dyDescent="0.2">
      <c r="C480">
        <v>842</v>
      </c>
      <c r="D480" t="s">
        <v>221</v>
      </c>
      <c r="E480" t="s">
        <v>138</v>
      </c>
      <c r="F480">
        <v>842</v>
      </c>
      <c r="G480">
        <v>842</v>
      </c>
      <c r="I480" s="117" t="s">
        <v>533</v>
      </c>
    </row>
    <row r="481" spans="3:9" x14ac:dyDescent="0.2">
      <c r="C481">
        <v>843</v>
      </c>
      <c r="D481" t="s">
        <v>99</v>
      </c>
      <c r="E481" t="s">
        <v>138</v>
      </c>
      <c r="F481">
        <v>843</v>
      </c>
      <c r="G481">
        <v>843</v>
      </c>
      <c r="I481" s="117" t="s">
        <v>534</v>
      </c>
    </row>
    <row r="482" spans="3:9" x14ac:dyDescent="0.2">
      <c r="C482">
        <v>852</v>
      </c>
      <c r="D482" t="s">
        <v>37</v>
      </c>
      <c r="E482" t="s">
        <v>138</v>
      </c>
      <c r="F482">
        <v>852</v>
      </c>
      <c r="G482">
        <v>852</v>
      </c>
      <c r="I482" s="117" t="s">
        <v>535</v>
      </c>
    </row>
    <row r="483" spans="3:9" x14ac:dyDescent="0.2">
      <c r="C483">
        <v>853</v>
      </c>
      <c r="D483" t="s">
        <v>222</v>
      </c>
      <c r="E483" t="s">
        <v>138</v>
      </c>
      <c r="F483">
        <v>853</v>
      </c>
      <c r="G483">
        <v>853</v>
      </c>
      <c r="I483" s="117" t="s">
        <v>536</v>
      </c>
    </row>
    <row r="484" spans="3:9" x14ac:dyDescent="0.2">
      <c r="C484">
        <v>855</v>
      </c>
      <c r="D484" t="s">
        <v>102</v>
      </c>
      <c r="E484" t="s">
        <v>138</v>
      </c>
      <c r="F484">
        <v>855</v>
      </c>
      <c r="G484">
        <v>855</v>
      </c>
      <c r="I484" s="117" t="s">
        <v>537</v>
      </c>
    </row>
    <row r="485" spans="3:9" x14ac:dyDescent="0.2">
      <c r="C485">
        <v>861</v>
      </c>
      <c r="D485" t="s">
        <v>15</v>
      </c>
      <c r="E485" t="s">
        <v>138</v>
      </c>
      <c r="F485">
        <v>861</v>
      </c>
      <c r="G485">
        <v>861</v>
      </c>
      <c r="I485" s="117" t="s">
        <v>538</v>
      </c>
    </row>
    <row r="486" spans="3:9" x14ac:dyDescent="0.2">
      <c r="C486">
        <v>863</v>
      </c>
      <c r="D486" t="s">
        <v>223</v>
      </c>
      <c r="E486" t="s">
        <v>138</v>
      </c>
      <c r="F486">
        <v>863</v>
      </c>
      <c r="G486">
        <v>863</v>
      </c>
      <c r="I486" s="117" t="s">
        <v>539</v>
      </c>
    </row>
    <row r="487" spans="3:9" x14ac:dyDescent="0.2">
      <c r="C487">
        <v>866</v>
      </c>
      <c r="D487" t="s">
        <v>33</v>
      </c>
      <c r="E487" t="s">
        <v>138</v>
      </c>
      <c r="F487">
        <v>866</v>
      </c>
      <c r="G487">
        <v>866</v>
      </c>
      <c r="I487" s="117" t="s">
        <v>540</v>
      </c>
    </row>
    <row r="488" spans="3:9" x14ac:dyDescent="0.2">
      <c r="C488">
        <v>867</v>
      </c>
      <c r="D488" t="s">
        <v>224</v>
      </c>
      <c r="E488" t="s">
        <v>138</v>
      </c>
      <c r="F488">
        <v>867</v>
      </c>
      <c r="G488">
        <v>867</v>
      </c>
      <c r="I488" s="117" t="s">
        <v>541</v>
      </c>
    </row>
    <row r="489" spans="3:9" x14ac:dyDescent="0.2">
      <c r="C489">
        <v>869</v>
      </c>
      <c r="D489" t="s">
        <v>51</v>
      </c>
      <c r="E489" t="s">
        <v>138</v>
      </c>
      <c r="F489">
        <v>869</v>
      </c>
      <c r="G489">
        <v>869</v>
      </c>
      <c r="I489" s="117" t="s">
        <v>542</v>
      </c>
    </row>
    <row r="490" spans="3:9" x14ac:dyDescent="0.2">
      <c r="C490">
        <v>870</v>
      </c>
      <c r="D490" t="s">
        <v>52</v>
      </c>
      <c r="E490" t="s">
        <v>138</v>
      </c>
      <c r="F490">
        <v>870</v>
      </c>
      <c r="G490">
        <v>870</v>
      </c>
      <c r="I490" s="117" t="s">
        <v>543</v>
      </c>
    </row>
    <row r="491" spans="3:9" x14ac:dyDescent="0.2">
      <c r="C491">
        <v>877</v>
      </c>
      <c r="D491" t="s">
        <v>225</v>
      </c>
      <c r="E491" t="s">
        <v>138</v>
      </c>
      <c r="F491">
        <v>877</v>
      </c>
      <c r="G491">
        <v>877</v>
      </c>
      <c r="I491" s="117" t="s">
        <v>544</v>
      </c>
    </row>
    <row r="492" spans="3:9" x14ac:dyDescent="0.2">
      <c r="C492">
        <v>879</v>
      </c>
      <c r="D492" t="s">
        <v>92</v>
      </c>
      <c r="E492" t="s">
        <v>138</v>
      </c>
      <c r="F492">
        <v>879</v>
      </c>
      <c r="G492">
        <v>879</v>
      </c>
      <c r="I492" s="117" t="s">
        <v>545</v>
      </c>
    </row>
    <row r="493" spans="3:9" x14ac:dyDescent="0.2">
      <c r="C493">
        <v>880</v>
      </c>
      <c r="D493" t="s">
        <v>98</v>
      </c>
      <c r="E493" t="s">
        <v>138</v>
      </c>
      <c r="F493">
        <v>880</v>
      </c>
      <c r="G493">
        <v>880</v>
      </c>
      <c r="I493" s="117" t="s">
        <v>546</v>
      </c>
    </row>
    <row r="494" spans="3:9" x14ac:dyDescent="0.2">
      <c r="C494">
        <v>881</v>
      </c>
      <c r="D494" t="s">
        <v>226</v>
      </c>
      <c r="E494" t="s">
        <v>138</v>
      </c>
      <c r="F494">
        <v>881</v>
      </c>
      <c r="G494">
        <v>881</v>
      </c>
      <c r="I494" s="117" t="s">
        <v>547</v>
      </c>
    </row>
    <row r="495" spans="3:9" x14ac:dyDescent="0.2">
      <c r="C495">
        <v>883</v>
      </c>
      <c r="D495" t="s">
        <v>104</v>
      </c>
      <c r="E495" t="s">
        <v>138</v>
      </c>
      <c r="F495">
        <v>883</v>
      </c>
      <c r="G495">
        <v>883</v>
      </c>
      <c r="I495" s="117" t="s">
        <v>548</v>
      </c>
    </row>
    <row r="496" spans="3:9" x14ac:dyDescent="0.2">
      <c r="C496">
        <v>884</v>
      </c>
      <c r="D496" t="s">
        <v>111</v>
      </c>
      <c r="E496" t="s">
        <v>138</v>
      </c>
      <c r="F496">
        <v>884</v>
      </c>
      <c r="G496">
        <v>884</v>
      </c>
      <c r="I496" s="117" t="s">
        <v>549</v>
      </c>
    </row>
    <row r="497" spans="3:9" x14ac:dyDescent="0.2">
      <c r="C497">
        <v>885</v>
      </c>
      <c r="D497" t="s">
        <v>116</v>
      </c>
      <c r="E497" t="s">
        <v>138</v>
      </c>
      <c r="F497">
        <v>885</v>
      </c>
      <c r="G497">
        <v>885</v>
      </c>
      <c r="I497" s="117" t="s">
        <v>550</v>
      </c>
    </row>
    <row r="498" spans="3:9" x14ac:dyDescent="0.2">
      <c r="C498">
        <v>886</v>
      </c>
      <c r="D498" t="s">
        <v>118</v>
      </c>
      <c r="E498" t="s">
        <v>138</v>
      </c>
      <c r="F498">
        <v>886</v>
      </c>
      <c r="G498">
        <v>886</v>
      </c>
      <c r="I498" s="117" t="s">
        <v>551</v>
      </c>
    </row>
    <row r="499" spans="3:9" x14ac:dyDescent="0.2">
      <c r="C499">
        <v>888</v>
      </c>
      <c r="D499" t="s">
        <v>227</v>
      </c>
      <c r="E499" t="s">
        <v>138</v>
      </c>
      <c r="F499">
        <v>888</v>
      </c>
      <c r="G499">
        <v>888</v>
      </c>
      <c r="I499" s="117" t="s">
        <v>552</v>
      </c>
    </row>
    <row r="500" spans="3:9" x14ac:dyDescent="0.2">
      <c r="C500">
        <v>889</v>
      </c>
      <c r="D500" t="s">
        <v>228</v>
      </c>
      <c r="E500" t="s">
        <v>138</v>
      </c>
      <c r="F500">
        <v>889</v>
      </c>
      <c r="G500">
        <v>889</v>
      </c>
      <c r="I500" s="117" t="s">
        <v>553</v>
      </c>
    </row>
    <row r="501" spans="3:9" x14ac:dyDescent="0.2">
      <c r="C501">
        <v>901</v>
      </c>
      <c r="D501" t="s">
        <v>229</v>
      </c>
      <c r="E501" t="s">
        <v>138</v>
      </c>
      <c r="F501">
        <v>901</v>
      </c>
      <c r="G501">
        <v>901</v>
      </c>
      <c r="I501" s="117" t="s">
        <v>554</v>
      </c>
    </row>
    <row r="502" spans="3:9" x14ac:dyDescent="0.2">
      <c r="C502">
        <v>902</v>
      </c>
      <c r="D502" t="s">
        <v>230</v>
      </c>
      <c r="E502" t="s">
        <v>138</v>
      </c>
      <c r="F502">
        <v>902</v>
      </c>
      <c r="G502">
        <v>902</v>
      </c>
      <c r="I502" s="117" t="s">
        <v>555</v>
      </c>
    </row>
    <row r="503" spans="3:9" x14ac:dyDescent="0.2">
      <c r="C503">
        <v>903</v>
      </c>
      <c r="D503" t="s">
        <v>62</v>
      </c>
      <c r="E503" t="s">
        <v>138</v>
      </c>
      <c r="F503">
        <v>903</v>
      </c>
      <c r="G503">
        <v>903</v>
      </c>
      <c r="I503" s="117" t="s">
        <v>556</v>
      </c>
    </row>
    <row r="504" spans="3:9" x14ac:dyDescent="0.2">
      <c r="C504">
        <v>904</v>
      </c>
      <c r="D504" t="s">
        <v>231</v>
      </c>
      <c r="E504" t="s">
        <v>138</v>
      </c>
      <c r="F504">
        <v>904</v>
      </c>
      <c r="G504">
        <v>904</v>
      </c>
      <c r="I504" s="117" t="s">
        <v>557</v>
      </c>
    </row>
    <row r="505" spans="3:9" x14ac:dyDescent="0.2">
      <c r="C505">
        <v>905</v>
      </c>
      <c r="D505" t="s">
        <v>96</v>
      </c>
      <c r="E505" t="s">
        <v>138</v>
      </c>
      <c r="F505">
        <v>905</v>
      </c>
      <c r="G505">
        <v>905</v>
      </c>
      <c r="I505" s="117" t="s">
        <v>558</v>
      </c>
    </row>
    <row r="506" spans="3:9" x14ac:dyDescent="0.2">
      <c r="C506">
        <v>906</v>
      </c>
      <c r="D506" t="s">
        <v>232</v>
      </c>
      <c r="E506" t="s">
        <v>138</v>
      </c>
      <c r="F506">
        <v>906</v>
      </c>
      <c r="G506">
        <v>906</v>
      </c>
      <c r="I506" s="117" t="s">
        <v>559</v>
      </c>
    </row>
    <row r="507" spans="3:9" x14ac:dyDescent="0.2">
      <c r="C507">
        <v>907</v>
      </c>
      <c r="D507" t="s">
        <v>233</v>
      </c>
      <c r="E507" t="s">
        <v>138</v>
      </c>
      <c r="F507">
        <v>907</v>
      </c>
      <c r="G507">
        <v>907</v>
      </c>
      <c r="I507" s="117" t="s">
        <v>560</v>
      </c>
    </row>
    <row r="508" spans="3:9" x14ac:dyDescent="0.2">
      <c r="C508">
        <v>908</v>
      </c>
      <c r="D508" t="s">
        <v>234</v>
      </c>
      <c r="E508" t="s">
        <v>138</v>
      </c>
      <c r="F508">
        <v>908</v>
      </c>
      <c r="G508">
        <v>908</v>
      </c>
      <c r="I508" s="117" t="s">
        <v>561</v>
      </c>
    </row>
    <row r="509" spans="3:9" x14ac:dyDescent="0.2">
      <c r="C509">
        <v>909</v>
      </c>
      <c r="D509" t="s">
        <v>112</v>
      </c>
      <c r="E509" t="s">
        <v>138</v>
      </c>
      <c r="F509">
        <v>909</v>
      </c>
      <c r="G509">
        <v>909</v>
      </c>
      <c r="I509" s="117" t="s">
        <v>562</v>
      </c>
    </row>
    <row r="510" spans="3:9" x14ac:dyDescent="0.2">
      <c r="C510">
        <v>922</v>
      </c>
      <c r="D510" t="s">
        <v>235</v>
      </c>
      <c r="E510" t="s">
        <v>138</v>
      </c>
      <c r="F510">
        <v>922</v>
      </c>
      <c r="G510">
        <v>922</v>
      </c>
      <c r="I510" s="117" t="s">
        <v>563</v>
      </c>
    </row>
    <row r="511" spans="3:9" x14ac:dyDescent="0.2">
      <c r="C511">
        <v>923</v>
      </c>
      <c r="D511" t="s">
        <v>236</v>
      </c>
      <c r="E511" t="s">
        <v>138</v>
      </c>
      <c r="F511">
        <v>923</v>
      </c>
      <c r="G511">
        <v>923</v>
      </c>
      <c r="I511" s="117" t="s">
        <v>564</v>
      </c>
    </row>
    <row r="512" spans="3:9" x14ac:dyDescent="0.2">
      <c r="C512">
        <v>924</v>
      </c>
      <c r="D512" t="s">
        <v>26</v>
      </c>
      <c r="E512" t="s">
        <v>138</v>
      </c>
      <c r="F512">
        <v>924</v>
      </c>
      <c r="G512">
        <v>924</v>
      </c>
      <c r="I512" s="117" t="s">
        <v>565</v>
      </c>
    </row>
    <row r="513" spans="3:9" x14ac:dyDescent="0.2">
      <c r="C513">
        <v>925</v>
      </c>
      <c r="D513" t="s">
        <v>237</v>
      </c>
      <c r="E513" t="s">
        <v>138</v>
      </c>
      <c r="F513">
        <v>925</v>
      </c>
      <c r="G513">
        <v>925</v>
      </c>
      <c r="I513" s="117" t="s">
        <v>566</v>
      </c>
    </row>
    <row r="514" spans="3:9" x14ac:dyDescent="0.2">
      <c r="C514">
        <v>927</v>
      </c>
      <c r="D514" t="s">
        <v>238</v>
      </c>
      <c r="E514" t="s">
        <v>138</v>
      </c>
      <c r="F514">
        <v>927</v>
      </c>
      <c r="G514">
        <v>927</v>
      </c>
      <c r="I514" s="117" t="s">
        <v>567</v>
      </c>
    </row>
    <row r="515" spans="3:9" x14ac:dyDescent="0.2">
      <c r="C515">
        <v>928</v>
      </c>
      <c r="D515" t="s">
        <v>38</v>
      </c>
      <c r="E515" t="s">
        <v>138</v>
      </c>
      <c r="F515">
        <v>928</v>
      </c>
      <c r="G515">
        <v>928</v>
      </c>
      <c r="I515" s="117" t="s">
        <v>568</v>
      </c>
    </row>
    <row r="516" spans="3:9" x14ac:dyDescent="0.2">
      <c r="C516">
        <v>931</v>
      </c>
      <c r="D516" t="s">
        <v>41</v>
      </c>
      <c r="E516" t="s">
        <v>138</v>
      </c>
      <c r="F516">
        <v>931</v>
      </c>
      <c r="G516">
        <v>931</v>
      </c>
      <c r="I516" s="117" t="s">
        <v>569</v>
      </c>
    </row>
    <row r="517" spans="3:9" x14ac:dyDescent="0.2">
      <c r="C517">
        <v>935</v>
      </c>
      <c r="D517" t="s">
        <v>239</v>
      </c>
      <c r="E517" t="s">
        <v>138</v>
      </c>
      <c r="F517">
        <v>935</v>
      </c>
      <c r="G517">
        <v>935</v>
      </c>
      <c r="I517" s="117" t="s">
        <v>570</v>
      </c>
    </row>
    <row r="518" spans="3:9" x14ac:dyDescent="0.2">
      <c r="C518">
        <v>938</v>
      </c>
      <c r="D518" t="s">
        <v>105</v>
      </c>
      <c r="E518" t="s">
        <v>138</v>
      </c>
      <c r="F518">
        <v>938</v>
      </c>
      <c r="G518">
        <v>938</v>
      </c>
      <c r="I518" s="117" t="s">
        <v>571</v>
      </c>
    </row>
    <row r="519" spans="3:9" x14ac:dyDescent="0.2">
      <c r="C519">
        <v>939</v>
      </c>
      <c r="D519" t="s">
        <v>107</v>
      </c>
      <c r="E519" t="s">
        <v>138</v>
      </c>
      <c r="F519">
        <v>939</v>
      </c>
      <c r="G519">
        <v>939</v>
      </c>
      <c r="I519" s="117" t="s">
        <v>572</v>
      </c>
    </row>
    <row r="520" spans="3:9" x14ac:dyDescent="0.2">
      <c r="C520">
        <v>941</v>
      </c>
      <c r="D520" t="s">
        <v>240</v>
      </c>
      <c r="E520" t="s">
        <v>138</v>
      </c>
      <c r="F520">
        <v>941</v>
      </c>
      <c r="G520">
        <v>941</v>
      </c>
      <c r="I520" s="117" t="s">
        <v>573</v>
      </c>
    </row>
    <row r="521" spans="3:9" x14ac:dyDescent="0.2">
      <c r="C521">
        <v>942</v>
      </c>
      <c r="D521" t="s">
        <v>110</v>
      </c>
      <c r="E521" t="s">
        <v>138</v>
      </c>
      <c r="F521">
        <v>942</v>
      </c>
      <c r="G521">
        <v>942</v>
      </c>
      <c r="I521" s="117" t="s">
        <v>574</v>
      </c>
    </row>
    <row r="522" spans="3:9" x14ac:dyDescent="0.2">
      <c r="C522">
        <v>943</v>
      </c>
      <c r="D522" t="s">
        <v>241</v>
      </c>
      <c r="E522" t="s">
        <v>138</v>
      </c>
      <c r="F522">
        <v>943</v>
      </c>
      <c r="G522">
        <v>943</v>
      </c>
      <c r="I522" s="117" t="s">
        <v>575</v>
      </c>
    </row>
    <row r="523" spans="3:9" x14ac:dyDescent="0.2">
      <c r="C523">
        <v>944</v>
      </c>
      <c r="D523" t="s">
        <v>113</v>
      </c>
      <c r="E523" t="s">
        <v>138</v>
      </c>
      <c r="F523">
        <v>944</v>
      </c>
      <c r="G523">
        <v>944</v>
      </c>
      <c r="I523" s="117" t="s">
        <v>576</v>
      </c>
    </row>
    <row r="524" spans="3:9" x14ac:dyDescent="0.2">
      <c r="C524">
        <v>945</v>
      </c>
      <c r="D524" t="s">
        <v>242</v>
      </c>
      <c r="E524" t="s">
        <v>138</v>
      </c>
      <c r="F524">
        <v>945</v>
      </c>
      <c r="G524">
        <v>945</v>
      </c>
      <c r="I524" s="117" t="s">
        <v>577</v>
      </c>
    </row>
    <row r="525" spans="3:9" x14ac:dyDescent="0.2">
      <c r="C525">
        <v>948</v>
      </c>
      <c r="D525" t="s">
        <v>243</v>
      </c>
      <c r="E525" t="s">
        <v>138</v>
      </c>
      <c r="F525">
        <v>948</v>
      </c>
      <c r="G525">
        <v>948</v>
      </c>
      <c r="I525" s="117" t="s">
        <v>578</v>
      </c>
    </row>
    <row r="526" spans="3:9" x14ac:dyDescent="0.2">
      <c r="C526">
        <v>951</v>
      </c>
      <c r="D526" t="s">
        <v>244</v>
      </c>
      <c r="E526" t="s">
        <v>138</v>
      </c>
      <c r="F526">
        <v>951</v>
      </c>
      <c r="G526">
        <v>951</v>
      </c>
      <c r="I526" s="117" t="s">
        <v>579</v>
      </c>
    </row>
    <row r="527" spans="3:9" x14ac:dyDescent="0.2">
      <c r="C527">
        <v>952</v>
      </c>
      <c r="D527" t="s">
        <v>245</v>
      </c>
      <c r="E527" t="s">
        <v>138</v>
      </c>
      <c r="F527">
        <v>952</v>
      </c>
      <c r="G527">
        <v>952</v>
      </c>
      <c r="I527" s="117" t="s">
        <v>580</v>
      </c>
    </row>
    <row r="528" spans="3:9" x14ac:dyDescent="0.2">
      <c r="C528">
        <v>953</v>
      </c>
      <c r="D528" t="s">
        <v>246</v>
      </c>
      <c r="E528" t="s">
        <v>138</v>
      </c>
      <c r="F528">
        <v>953</v>
      </c>
      <c r="G528">
        <v>953</v>
      </c>
      <c r="I528" s="117" t="s">
        <v>581</v>
      </c>
    </row>
    <row r="529" spans="3:9" x14ac:dyDescent="0.2">
      <c r="C529">
        <v>954</v>
      </c>
      <c r="D529" t="s">
        <v>247</v>
      </c>
      <c r="E529" t="s">
        <v>138</v>
      </c>
      <c r="F529">
        <v>954</v>
      </c>
      <c r="G529">
        <v>954</v>
      </c>
      <c r="I529" s="117" t="s">
        <v>582</v>
      </c>
    </row>
    <row r="530" spans="3:9" x14ac:dyDescent="0.2">
      <c r="C530">
        <v>955</v>
      </c>
      <c r="D530" t="s">
        <v>66</v>
      </c>
      <c r="E530" t="s">
        <v>138</v>
      </c>
      <c r="F530">
        <v>955</v>
      </c>
      <c r="G530">
        <v>955</v>
      </c>
      <c r="I530" s="117" t="s">
        <v>583</v>
      </c>
    </row>
    <row r="531" spans="3:9" x14ac:dyDescent="0.2">
      <c r="C531">
        <v>956</v>
      </c>
      <c r="D531" t="s">
        <v>248</v>
      </c>
      <c r="E531" t="s">
        <v>138</v>
      </c>
      <c r="F531">
        <v>956</v>
      </c>
      <c r="G531">
        <v>956</v>
      </c>
      <c r="I531" s="117" t="s">
        <v>584</v>
      </c>
    </row>
    <row r="532" spans="3:9" x14ac:dyDescent="0.2">
      <c r="C532">
        <v>957</v>
      </c>
      <c r="D532" t="s">
        <v>249</v>
      </c>
      <c r="E532" t="s">
        <v>138</v>
      </c>
      <c r="F532">
        <v>957</v>
      </c>
      <c r="G532">
        <v>957</v>
      </c>
      <c r="I532" s="117" t="s">
        <v>585</v>
      </c>
    </row>
    <row r="533" spans="3:9" x14ac:dyDescent="0.2">
      <c r="C533">
        <v>958</v>
      </c>
      <c r="D533" t="s">
        <v>250</v>
      </c>
      <c r="E533" t="s">
        <v>138</v>
      </c>
      <c r="F533">
        <v>958</v>
      </c>
      <c r="G533">
        <v>958</v>
      </c>
      <c r="I533" s="117" t="s">
        <v>586</v>
      </c>
    </row>
    <row r="534" spans="3:9" x14ac:dyDescent="0.2">
      <c r="C534">
        <v>959</v>
      </c>
      <c r="D534" t="s">
        <v>251</v>
      </c>
      <c r="E534" t="s">
        <v>138</v>
      </c>
      <c r="F534">
        <v>959</v>
      </c>
      <c r="G534">
        <v>959</v>
      </c>
      <c r="I534" s="117" t="s">
        <v>587</v>
      </c>
    </row>
    <row r="535" spans="3:9" x14ac:dyDescent="0.2">
      <c r="C535">
        <v>960</v>
      </c>
      <c r="D535" t="s">
        <v>252</v>
      </c>
      <c r="E535" t="s">
        <v>138</v>
      </c>
      <c r="F535">
        <v>960</v>
      </c>
      <c r="G535">
        <v>960</v>
      </c>
      <c r="I535" s="117" t="s">
        <v>588</v>
      </c>
    </row>
    <row r="536" spans="3:9" x14ac:dyDescent="0.2">
      <c r="C536">
        <v>971</v>
      </c>
      <c r="D536" t="s">
        <v>12</v>
      </c>
      <c r="E536" t="s">
        <v>138</v>
      </c>
      <c r="F536">
        <v>971</v>
      </c>
      <c r="G536">
        <v>971</v>
      </c>
      <c r="I536" s="117" t="s">
        <v>589</v>
      </c>
    </row>
    <row r="537" spans="3:9" x14ac:dyDescent="0.2">
      <c r="C537">
        <v>979</v>
      </c>
      <c r="D537" t="s">
        <v>39</v>
      </c>
      <c r="E537" t="s">
        <v>138</v>
      </c>
      <c r="F537">
        <v>979</v>
      </c>
      <c r="G537">
        <v>979</v>
      </c>
      <c r="I537" s="117" t="s">
        <v>590</v>
      </c>
    </row>
    <row r="538" spans="3:9" x14ac:dyDescent="0.2">
      <c r="C538">
        <v>981</v>
      </c>
      <c r="D538" t="s">
        <v>80</v>
      </c>
      <c r="E538" t="s">
        <v>138</v>
      </c>
      <c r="F538">
        <v>981</v>
      </c>
      <c r="G538">
        <v>981</v>
      </c>
      <c r="I538" s="117" t="s">
        <v>591</v>
      </c>
    </row>
    <row r="539" spans="3:9" x14ac:dyDescent="0.2">
      <c r="C539">
        <v>983</v>
      </c>
      <c r="D539" t="s">
        <v>82</v>
      </c>
      <c r="E539" t="s">
        <v>138</v>
      </c>
      <c r="F539">
        <v>983</v>
      </c>
      <c r="G539">
        <v>983</v>
      </c>
      <c r="I539" s="117" t="s">
        <v>592</v>
      </c>
    </row>
    <row r="540" spans="3:9" x14ac:dyDescent="0.2">
      <c r="C540">
        <v>992</v>
      </c>
      <c r="D540" t="s">
        <v>253</v>
      </c>
      <c r="E540" t="s">
        <v>138</v>
      </c>
      <c r="F540">
        <v>992</v>
      </c>
      <c r="G540">
        <v>992</v>
      </c>
      <c r="I540" s="117" t="s">
        <v>593</v>
      </c>
    </row>
    <row r="541" spans="3:9" x14ac:dyDescent="0.2">
      <c r="C541">
        <v>995</v>
      </c>
      <c r="D541" t="s">
        <v>120</v>
      </c>
      <c r="E541" t="s">
        <v>138</v>
      </c>
      <c r="F541">
        <v>995</v>
      </c>
      <c r="G541">
        <v>995</v>
      </c>
      <c r="I541" s="117" t="s">
        <v>594</v>
      </c>
    </row>
    <row r="542" spans="3:9" x14ac:dyDescent="0.2">
      <c r="C542">
        <v>10000</v>
      </c>
      <c r="D542" t="s">
        <v>254</v>
      </c>
      <c r="E542" t="s">
        <v>255</v>
      </c>
      <c r="F542">
        <v>10000</v>
      </c>
      <c r="G542">
        <v>903</v>
      </c>
      <c r="I542" s="117" t="s">
        <v>62</v>
      </c>
    </row>
    <row r="543" spans="3:9" x14ac:dyDescent="0.2">
      <c r="C543">
        <v>10001</v>
      </c>
      <c r="D543" t="s">
        <v>256</v>
      </c>
      <c r="E543" t="s">
        <v>255</v>
      </c>
      <c r="F543">
        <v>10001</v>
      </c>
      <c r="G543">
        <v>433</v>
      </c>
      <c r="I543" s="117" t="s">
        <v>165</v>
      </c>
    </row>
    <row r="544" spans="3:9" x14ac:dyDescent="0.2">
      <c r="C544">
        <v>10004</v>
      </c>
      <c r="D544" t="s">
        <v>257</v>
      </c>
      <c r="E544" t="s">
        <v>255</v>
      </c>
      <c r="F544">
        <v>10004</v>
      </c>
      <c r="G544">
        <v>737</v>
      </c>
      <c r="I544" s="117" t="s">
        <v>258</v>
      </c>
    </row>
    <row r="545" spans="3:9" x14ac:dyDescent="0.2">
      <c r="C545">
        <v>10005</v>
      </c>
      <c r="D545" t="s">
        <v>259</v>
      </c>
      <c r="E545" t="s">
        <v>255</v>
      </c>
      <c r="F545">
        <v>10005</v>
      </c>
      <c r="G545">
        <v>907</v>
      </c>
      <c r="I545" s="117" t="s">
        <v>233</v>
      </c>
    </row>
    <row r="546" spans="3:9" x14ac:dyDescent="0.2">
      <c r="C546">
        <v>10006</v>
      </c>
      <c r="D546" t="s">
        <v>260</v>
      </c>
      <c r="E546" t="s">
        <v>255</v>
      </c>
      <c r="F546">
        <v>10006</v>
      </c>
      <c r="G546">
        <v>744</v>
      </c>
      <c r="I546" s="117" t="s">
        <v>87</v>
      </c>
    </row>
    <row r="547" spans="3:9" x14ac:dyDescent="0.2">
      <c r="C547">
        <v>10008</v>
      </c>
      <c r="D547" t="s">
        <v>261</v>
      </c>
      <c r="E547" t="s">
        <v>255</v>
      </c>
      <c r="F547">
        <v>10008</v>
      </c>
      <c r="G547">
        <v>412</v>
      </c>
      <c r="I547" s="117" t="s">
        <v>54</v>
      </c>
    </row>
    <row r="548" spans="3:9" x14ac:dyDescent="0.2">
      <c r="C548">
        <v>10009</v>
      </c>
      <c r="D548" t="s">
        <v>262</v>
      </c>
      <c r="E548" t="s">
        <v>255</v>
      </c>
      <c r="F548">
        <v>10009</v>
      </c>
      <c r="G548">
        <v>952</v>
      </c>
      <c r="I548" s="117" t="s">
        <v>245</v>
      </c>
    </row>
    <row r="549" spans="3:9" x14ac:dyDescent="0.2">
      <c r="C549">
        <v>10010</v>
      </c>
      <c r="D549" t="s">
        <v>263</v>
      </c>
      <c r="E549" t="s">
        <v>255</v>
      </c>
      <c r="F549">
        <v>10010</v>
      </c>
      <c r="G549">
        <v>632</v>
      </c>
      <c r="I549" s="117" t="s">
        <v>119</v>
      </c>
    </row>
    <row r="550" spans="3:9" x14ac:dyDescent="0.2">
      <c r="C550">
        <v>10011</v>
      </c>
      <c r="D550" t="s">
        <v>264</v>
      </c>
      <c r="E550" t="s">
        <v>255</v>
      </c>
      <c r="F550">
        <v>10011</v>
      </c>
      <c r="G550">
        <v>301</v>
      </c>
      <c r="I550" s="117" t="s">
        <v>6</v>
      </c>
    </row>
    <row r="551" spans="3:9" x14ac:dyDescent="0.2">
      <c r="C551">
        <v>10012</v>
      </c>
      <c r="D551" t="s">
        <v>265</v>
      </c>
      <c r="E551" t="s">
        <v>255</v>
      </c>
      <c r="F551">
        <v>10012</v>
      </c>
      <c r="G551">
        <v>431</v>
      </c>
      <c r="I551" s="117" t="s">
        <v>129</v>
      </c>
    </row>
    <row r="552" spans="3:9" x14ac:dyDescent="0.2">
      <c r="C552">
        <v>10013</v>
      </c>
      <c r="D552" t="s">
        <v>266</v>
      </c>
      <c r="E552" t="s">
        <v>255</v>
      </c>
      <c r="F552">
        <v>10013</v>
      </c>
      <c r="G552">
        <v>310</v>
      </c>
      <c r="I552" s="117" t="s">
        <v>91</v>
      </c>
    </row>
    <row r="553" spans="3:9" x14ac:dyDescent="0.2">
      <c r="C553">
        <v>10014</v>
      </c>
      <c r="D553" t="s">
        <v>267</v>
      </c>
      <c r="E553" t="s">
        <v>255</v>
      </c>
      <c r="F553">
        <v>10014</v>
      </c>
      <c r="G553">
        <v>694</v>
      </c>
      <c r="I553" s="117" t="s">
        <v>268</v>
      </c>
    </row>
    <row r="554" spans="3:9" x14ac:dyDescent="0.2">
      <c r="C554">
        <v>10015</v>
      </c>
      <c r="D554" t="s">
        <v>269</v>
      </c>
      <c r="E554" t="s">
        <v>255</v>
      </c>
      <c r="F554">
        <v>10015</v>
      </c>
      <c r="G554">
        <v>763</v>
      </c>
      <c r="I554" s="117" t="s">
        <v>212</v>
      </c>
    </row>
    <row r="555" spans="3:9" x14ac:dyDescent="0.2">
      <c r="C555">
        <v>10016</v>
      </c>
      <c r="D555" t="s">
        <v>270</v>
      </c>
      <c r="E555" t="s">
        <v>255</v>
      </c>
      <c r="F555">
        <v>10016</v>
      </c>
      <c r="G555">
        <v>496</v>
      </c>
      <c r="I555" s="117" t="s">
        <v>42</v>
      </c>
    </row>
    <row r="556" spans="3:9" x14ac:dyDescent="0.2">
      <c r="C556">
        <v>10017</v>
      </c>
      <c r="D556" t="s">
        <v>271</v>
      </c>
      <c r="E556" t="s">
        <v>255</v>
      </c>
      <c r="F556">
        <v>10017</v>
      </c>
      <c r="G556">
        <v>977</v>
      </c>
      <c r="I556" s="117" t="s">
        <v>272</v>
      </c>
    </row>
    <row r="557" spans="3:9" x14ac:dyDescent="0.2">
      <c r="C557">
        <v>10018</v>
      </c>
      <c r="D557" t="s">
        <v>273</v>
      </c>
      <c r="E557" t="s">
        <v>255</v>
      </c>
      <c r="F557">
        <v>10018</v>
      </c>
      <c r="G557">
        <v>987</v>
      </c>
      <c r="I557" s="117" t="s">
        <v>274</v>
      </c>
    </row>
    <row r="558" spans="3:9" x14ac:dyDescent="0.2">
      <c r="C558">
        <v>10019</v>
      </c>
      <c r="D558" t="s">
        <v>275</v>
      </c>
      <c r="E558" t="s">
        <v>255</v>
      </c>
      <c r="F558">
        <v>10019</v>
      </c>
      <c r="G558">
        <v>726</v>
      </c>
      <c r="I558" s="117" t="s">
        <v>276</v>
      </c>
    </row>
    <row r="559" spans="3:9" x14ac:dyDescent="0.2">
      <c r="C559">
        <v>10020</v>
      </c>
      <c r="D559" t="s">
        <v>277</v>
      </c>
      <c r="E559" t="s">
        <v>255</v>
      </c>
      <c r="F559">
        <v>10020</v>
      </c>
      <c r="G559">
        <v>929</v>
      </c>
      <c r="I559" s="117" t="s">
        <v>278</v>
      </c>
    </row>
    <row r="560" spans="3:9" x14ac:dyDescent="0.2">
      <c r="C560">
        <v>10021</v>
      </c>
      <c r="D560" t="s">
        <v>279</v>
      </c>
      <c r="E560" t="s">
        <v>255</v>
      </c>
      <c r="F560">
        <v>10021</v>
      </c>
      <c r="G560">
        <v>979</v>
      </c>
      <c r="I560" s="117" t="s">
        <v>39</v>
      </c>
    </row>
    <row r="561" spans="3:9" x14ac:dyDescent="0.2">
      <c r="C561">
        <v>10023</v>
      </c>
      <c r="D561" t="s">
        <v>280</v>
      </c>
      <c r="E561" t="s">
        <v>255</v>
      </c>
      <c r="F561">
        <v>10023</v>
      </c>
      <c r="G561">
        <v>332</v>
      </c>
      <c r="I561" s="117" t="s">
        <v>68</v>
      </c>
    </row>
    <row r="562" spans="3:9" x14ac:dyDescent="0.2">
      <c r="C562">
        <v>10024</v>
      </c>
      <c r="D562" t="s">
        <v>281</v>
      </c>
      <c r="E562" t="s">
        <v>255</v>
      </c>
      <c r="F562">
        <v>10024</v>
      </c>
      <c r="G562">
        <v>360</v>
      </c>
      <c r="I562" s="117" t="s">
        <v>152</v>
      </c>
    </row>
    <row r="563" spans="3:9" x14ac:dyDescent="0.2">
      <c r="C563">
        <v>10025</v>
      </c>
      <c r="D563" t="s">
        <v>282</v>
      </c>
      <c r="E563" t="s">
        <v>255</v>
      </c>
      <c r="F563">
        <v>10025</v>
      </c>
      <c r="G563">
        <v>360</v>
      </c>
      <c r="I563" s="117" t="s">
        <v>152</v>
      </c>
    </row>
    <row r="564" spans="3:9" x14ac:dyDescent="0.2">
      <c r="C564">
        <v>10027</v>
      </c>
      <c r="D564" t="s">
        <v>283</v>
      </c>
      <c r="E564" t="s">
        <v>255</v>
      </c>
      <c r="F564">
        <v>10027</v>
      </c>
      <c r="G564">
        <v>413</v>
      </c>
      <c r="I564" s="117" t="s">
        <v>284</v>
      </c>
    </row>
    <row r="565" spans="3:9" x14ac:dyDescent="0.2">
      <c r="C565">
        <v>10028</v>
      </c>
      <c r="D565" t="s">
        <v>285</v>
      </c>
      <c r="E565" t="s">
        <v>255</v>
      </c>
      <c r="F565">
        <v>10028</v>
      </c>
      <c r="G565">
        <v>743</v>
      </c>
      <c r="I565" s="117" t="s">
        <v>79</v>
      </c>
    </row>
    <row r="566" spans="3:9" x14ac:dyDescent="0.2">
      <c r="C566">
        <v>10029</v>
      </c>
      <c r="D566" t="s">
        <v>286</v>
      </c>
      <c r="E566" t="s">
        <v>255</v>
      </c>
      <c r="F566">
        <v>10029</v>
      </c>
      <c r="G566">
        <v>751</v>
      </c>
      <c r="I566" s="117" t="s">
        <v>109</v>
      </c>
    </row>
    <row r="567" spans="3:9" x14ac:dyDescent="0.2">
      <c r="C567">
        <v>10030</v>
      </c>
      <c r="D567" t="s">
        <v>287</v>
      </c>
      <c r="E567" t="s">
        <v>255</v>
      </c>
      <c r="F567">
        <v>10030</v>
      </c>
      <c r="G567">
        <v>434</v>
      </c>
      <c r="I567" s="117" t="s">
        <v>288</v>
      </c>
    </row>
    <row r="568" spans="3:9" x14ac:dyDescent="0.2">
      <c r="C568">
        <v>10032</v>
      </c>
      <c r="D568" t="s">
        <v>289</v>
      </c>
      <c r="E568" t="s">
        <v>255</v>
      </c>
      <c r="F568">
        <v>10032</v>
      </c>
      <c r="G568">
        <v>552</v>
      </c>
      <c r="I568" s="117" t="s">
        <v>290</v>
      </c>
    </row>
    <row r="569" spans="3:9" x14ac:dyDescent="0.2">
      <c r="C569">
        <v>10033</v>
      </c>
      <c r="D569" t="s">
        <v>291</v>
      </c>
      <c r="E569" t="s">
        <v>255</v>
      </c>
      <c r="F569">
        <v>10033</v>
      </c>
      <c r="G569">
        <v>492</v>
      </c>
      <c r="I569" s="117" t="s">
        <v>27</v>
      </c>
    </row>
    <row r="570" spans="3:9" x14ac:dyDescent="0.2">
      <c r="C570">
        <v>10034</v>
      </c>
      <c r="D570" t="s">
        <v>292</v>
      </c>
      <c r="E570" t="s">
        <v>255</v>
      </c>
      <c r="F570">
        <v>10034</v>
      </c>
      <c r="G570">
        <v>386</v>
      </c>
      <c r="I570" s="117" t="s">
        <v>156</v>
      </c>
    </row>
    <row r="571" spans="3:9" x14ac:dyDescent="0.2">
      <c r="C571">
        <v>10036</v>
      </c>
      <c r="D571" t="s">
        <v>293</v>
      </c>
      <c r="E571" t="s">
        <v>255</v>
      </c>
      <c r="F571">
        <v>10036</v>
      </c>
      <c r="G571">
        <v>449</v>
      </c>
      <c r="I571" s="117" t="s">
        <v>294</v>
      </c>
    </row>
    <row r="572" spans="3:9" x14ac:dyDescent="0.2">
      <c r="C572">
        <v>10037</v>
      </c>
      <c r="D572" t="s">
        <v>295</v>
      </c>
      <c r="E572" t="s">
        <v>255</v>
      </c>
      <c r="F572">
        <v>10037</v>
      </c>
      <c r="G572">
        <v>995</v>
      </c>
      <c r="I572" s="117" t="s">
        <v>120</v>
      </c>
    </row>
    <row r="573" spans="3:9" x14ac:dyDescent="0.2">
      <c r="C573">
        <v>10038</v>
      </c>
      <c r="D573" t="s">
        <v>296</v>
      </c>
      <c r="E573" t="s">
        <v>255</v>
      </c>
      <c r="F573">
        <v>10038</v>
      </c>
      <c r="G573">
        <v>717</v>
      </c>
      <c r="I573" s="117" t="s">
        <v>204</v>
      </c>
    </row>
    <row r="574" spans="3:9" x14ac:dyDescent="0.2">
      <c r="C574">
        <v>10039</v>
      </c>
      <c r="D574" t="s">
        <v>297</v>
      </c>
      <c r="E574" t="s">
        <v>255</v>
      </c>
      <c r="F574">
        <v>10039</v>
      </c>
      <c r="G574">
        <v>945</v>
      </c>
      <c r="I574" s="117" t="s">
        <v>242</v>
      </c>
    </row>
    <row r="575" spans="3:9" x14ac:dyDescent="0.2">
      <c r="C575">
        <v>10040</v>
      </c>
      <c r="D575" t="s">
        <v>298</v>
      </c>
      <c r="E575" t="s">
        <v>255</v>
      </c>
      <c r="F575">
        <v>10040</v>
      </c>
      <c r="G575">
        <v>381</v>
      </c>
      <c r="I575" s="117" t="s">
        <v>11</v>
      </c>
    </row>
    <row r="576" spans="3:9" x14ac:dyDescent="0.2">
      <c r="C576">
        <v>10041</v>
      </c>
      <c r="D576" t="s">
        <v>299</v>
      </c>
      <c r="E576" t="s">
        <v>255</v>
      </c>
      <c r="F576">
        <v>10041</v>
      </c>
      <c r="G576">
        <v>706</v>
      </c>
      <c r="I576" s="117" t="s">
        <v>201</v>
      </c>
    </row>
    <row r="577" spans="3:9" x14ac:dyDescent="0.2">
      <c r="C577">
        <v>10042</v>
      </c>
      <c r="D577" t="s">
        <v>300</v>
      </c>
      <c r="E577" t="s">
        <v>255</v>
      </c>
      <c r="F577">
        <v>10042</v>
      </c>
      <c r="G577">
        <v>723</v>
      </c>
      <c r="I577" s="117" t="s">
        <v>130</v>
      </c>
    </row>
    <row r="578" spans="3:9" x14ac:dyDescent="0.2">
      <c r="C578">
        <v>10043</v>
      </c>
      <c r="D578" t="s">
        <v>301</v>
      </c>
      <c r="E578" t="s">
        <v>255</v>
      </c>
      <c r="F578">
        <v>10043</v>
      </c>
      <c r="G578">
        <v>444</v>
      </c>
      <c r="I578" s="117" t="s">
        <v>167</v>
      </c>
    </row>
    <row r="579" spans="3:9" x14ac:dyDescent="0.2">
      <c r="C579">
        <v>10044</v>
      </c>
      <c r="D579" t="s">
        <v>302</v>
      </c>
      <c r="E579" t="s">
        <v>255</v>
      </c>
      <c r="F579">
        <v>10044</v>
      </c>
      <c r="G579">
        <v>989</v>
      </c>
      <c r="I579" s="117" t="s">
        <v>303</v>
      </c>
    </row>
    <row r="580" spans="3:9" x14ac:dyDescent="0.2">
      <c r="C580">
        <v>10045</v>
      </c>
      <c r="D580" t="s">
        <v>304</v>
      </c>
      <c r="E580" t="s">
        <v>255</v>
      </c>
      <c r="F580">
        <v>10045</v>
      </c>
      <c r="G580">
        <v>416</v>
      </c>
      <c r="I580" s="117" t="s">
        <v>305</v>
      </c>
    </row>
    <row r="581" spans="3:9" x14ac:dyDescent="0.2">
      <c r="C581">
        <v>10046</v>
      </c>
      <c r="D581" t="s">
        <v>306</v>
      </c>
      <c r="E581" t="s">
        <v>255</v>
      </c>
      <c r="F581">
        <v>10046</v>
      </c>
      <c r="G581">
        <v>495</v>
      </c>
      <c r="I581" s="117" t="s">
        <v>307</v>
      </c>
    </row>
    <row r="582" spans="3:9" x14ac:dyDescent="0.2">
      <c r="C582">
        <v>11000</v>
      </c>
      <c r="D582" t="s">
        <v>595</v>
      </c>
      <c r="E582" t="s">
        <v>255</v>
      </c>
      <c r="F582">
        <v>11000</v>
      </c>
      <c r="G582">
        <v>351</v>
      </c>
      <c r="I582" s="117" t="s">
        <v>16</v>
      </c>
    </row>
  </sheetData>
  <sortState xmlns:xlrd2="http://schemas.microsoft.com/office/spreadsheetml/2017/richdata2" ref="D2:G289">
    <sortCondition ref="D2:D289"/>
  </sortState>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Instructions</vt:lpstr>
      <vt:lpstr>Formulaire</vt:lpstr>
      <vt:lpstr>Liste Gemeinden</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Flury Dina, ERZ-AKVB-VSD-FB-SEA</dc:creator>
  <cp:lastModifiedBy>Winkelmann Jacqueline, BKD-AKVB-FBS</cp:lastModifiedBy>
  <cp:lastPrinted>2021-06-25T10:19:19Z</cp:lastPrinted>
  <dcterms:created xsi:type="dcterms:W3CDTF">2017-01-27T10:03:10Z</dcterms:created>
  <dcterms:modified xsi:type="dcterms:W3CDTF">2024-06-25T13:39:42Z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2024-05-03T09:51:43Z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9c142445-e477-4761-b2a4-6074d0c0d61e</vt:lpwstr>
  </property>
  <property fmtid="{D5CDD505-2E9C-101B-9397-08002B2CF9AE}" pid="8" name="MSIP_Label_74fdd986-87d9-48c6-acda-407b1ab5fef0_ContentBits">
    <vt:lpwstr>0</vt:lpwstr>
  </property>
</Properties>
</file>