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ustomProperty3.bin" ContentType="application/vnd.openxmlformats-officedocument.spreadsheetml.customProperty"/>
  <Override PartName="/xl/comments2.xml" ContentType="application/vnd.openxmlformats-officedocument.spreadsheetml.comments+xml"/>
  <Override PartName="/xl/comments3.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DieseArbeitsmappe" hidePivotFieldList="1" defaultThemeVersion="124226"/>
  <mc:AlternateContent xmlns:mc="http://schemas.openxmlformats.org/markup-compatibility/2006">
    <mc:Choice Requires="x15">
      <x15ac:absPath xmlns:x15ac="http://schemas.microsoft.com/office/spreadsheetml/2010/11/ac" url="\\abia-cfs-user.infra.be.ch\abia-cfs-user\UserHomes\mfxk\Z_Systems\RedirectedFolders\Desktop\Website\"/>
    </mc:Choice>
  </mc:AlternateContent>
  <xr:revisionPtr revIDLastSave="0" documentId="8_{6C4AA1E4-0DF0-4668-8433-634F9398D6AE}" xr6:coauthVersionLast="47" xr6:coauthVersionMax="47" xr10:uidLastSave="{00000000-0000-0000-0000-000000000000}"/>
  <bookViews>
    <workbookView xWindow="-120" yWindow="-120" windowWidth="29040" windowHeight="17640" activeTab="1" xr2:uid="{00000000-000D-0000-FFFF-FFFF00000000}"/>
  </bookViews>
  <sheets>
    <sheet name="Anwendung" sheetId="104" r:id="rId1"/>
    <sheet name="Berechnungstabelle" sheetId="87" r:id="rId2"/>
    <sheet name="Berechnung VZE BS" sheetId="90" state="hidden" r:id="rId3"/>
    <sheet name="Berechnung VZE" sheetId="105" r:id="rId4"/>
    <sheet name="MR_Schlüssel" sheetId="101" r:id="rId5"/>
    <sheet name="Daten" sheetId="64" r:id="rId6"/>
    <sheet name="Tabelle1" sheetId="102" state="hidden" r:id="rId7"/>
  </sheets>
  <definedNames>
    <definedName name="_xlnm._FilterDatabase" localSheetId="5" hidden="1">Daten!$A$6:$BT$390</definedName>
    <definedName name="Berechnung_VZE_Neu" localSheetId="3">#REF!</definedName>
    <definedName name="Berechnung_VZE_Neu">#REF!</definedName>
    <definedName name="_xlnm.Print_Area" localSheetId="0">Anwendung!$A$1:$B$50</definedName>
    <definedName name="_xlnm.Print_Area" localSheetId="3">'Berechnung VZE'!$A$1:$V$101</definedName>
    <definedName name="_xlnm.Print_Area" localSheetId="2">'Berechnung VZE BS'!$A$1:$T$100</definedName>
    <definedName name="_xlnm.Print_Area" localSheetId="1">Berechnungstabelle!$A$1:$O$105</definedName>
    <definedName name="_xlnm.Print_Area" localSheetId="5">Daten!$A$1:$BT$390</definedName>
    <definedName name="_xlnm.Print_Titles" localSheetId="3">'Berechnung VZE'!$1:$1</definedName>
    <definedName name="_xlnm.Print_Titles" localSheetId="2">'Berechnung VZE BS'!$1:$1</definedName>
    <definedName name="_xlnm.Print_Titles" localSheetId="1">Berechnungstabelle!$1:$4</definedName>
    <definedName name="_xlnm.Print_Titles" localSheetId="4">MR_Schlüssel!$4:$5</definedName>
    <definedName name="QA_GrunddatenFinanzen" localSheetId="3">#REF!</definedName>
    <definedName name="QA_GrunddatenFinanzen" localSheetId="2">#REF!</definedName>
    <definedName name="QA_GrunddatenFinanzen" localSheetId="1">#REF!</definedName>
    <definedName name="QA_GrunddatenFinanzen" localSheetId="5">#REF!</definedName>
    <definedName name="QA_GrunddatenFinanzen" localSheetId="4">#REF!</definedName>
    <definedName name="QA_GrunddatenFinanzen">#REF!</definedName>
    <definedName name="QB_GrunddatenAnstellungen" localSheetId="3">#REF!</definedName>
    <definedName name="QB_GrunddatenAnstellungen" localSheetId="2">#REF!</definedName>
    <definedName name="QB_GrunddatenAnstellungen" localSheetId="1">#REF!</definedName>
    <definedName name="QB_GrunddatenAnstellungen" localSheetId="5">#REF!</definedName>
    <definedName name="QB_GrunddatenAnstellungen" localSheetId="4">#REF!</definedName>
    <definedName name="QB_GrunddatenAnstellungen">#REF!</definedName>
    <definedName name="Sortieren" localSheetId="3">#REF!</definedName>
    <definedName name="Sortieren" localSheetId="2">#REF!</definedName>
    <definedName name="Sortieren" localSheetId="1">#REF!</definedName>
    <definedName name="Sortieren" localSheetId="5">Daten!$B$7:$BF$384</definedName>
    <definedName name="Sortieren" localSheetId="4">#REF!</definedName>
    <definedName name="Sortieren">#REF!</definedName>
    <definedName name="x" localSheetId="3">#REF!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105" l="1"/>
  <c r="E52" i="105"/>
  <c r="P33" i="105"/>
  <c r="E33" i="105"/>
  <c r="E13" i="105"/>
  <c r="E32" i="105"/>
  <c r="E51" i="105"/>
  <c r="E70" i="105"/>
  <c r="F13" i="105"/>
  <c r="H13" i="105" s="1"/>
  <c r="E12" i="105"/>
  <c r="F12" i="105" s="1"/>
  <c r="H12" i="105" s="1"/>
  <c r="H15" i="105"/>
  <c r="H14" i="105"/>
  <c r="E17" i="87"/>
  <c r="E16" i="87"/>
  <c r="E15" i="87"/>
  <c r="O37" i="105"/>
  <c r="D37" i="105"/>
  <c r="S35" i="105"/>
  <c r="H35" i="105"/>
  <c r="A25" i="87" l="1"/>
  <c r="A21" i="87"/>
  <c r="A20" i="87"/>
  <c r="A19" i="87"/>
  <c r="A18" i="87"/>
  <c r="F8" i="104" l="1"/>
  <c r="O82" i="105"/>
  <c r="D82" i="105"/>
  <c r="S80" i="105"/>
  <c r="H80" i="105"/>
  <c r="O75" i="105"/>
  <c r="D75" i="105"/>
  <c r="S73" i="105"/>
  <c r="H73" i="105"/>
  <c r="S72" i="105"/>
  <c r="H72" i="105"/>
  <c r="Q66" i="105"/>
  <c r="P78" i="105" s="1"/>
  <c r="Q78" i="105" s="1"/>
  <c r="S78" i="105" s="1"/>
  <c r="F66" i="105"/>
  <c r="E77" i="105" s="1"/>
  <c r="F77" i="105" s="1"/>
  <c r="O63" i="105"/>
  <c r="D63" i="105"/>
  <c r="S61" i="105"/>
  <c r="H61" i="105"/>
  <c r="O56" i="105"/>
  <c r="D56" i="105"/>
  <c r="S54" i="105"/>
  <c r="H54" i="105"/>
  <c r="S53" i="105"/>
  <c r="H53" i="105"/>
  <c r="Q47" i="105"/>
  <c r="P59" i="105" s="1"/>
  <c r="Q59" i="105" s="1"/>
  <c r="S59" i="105" s="1"/>
  <c r="F47" i="105"/>
  <c r="E58" i="105" s="1"/>
  <c r="F58" i="105" s="1"/>
  <c r="O44" i="105"/>
  <c r="D44" i="105"/>
  <c r="S42" i="105"/>
  <c r="H42" i="105"/>
  <c r="S34" i="105"/>
  <c r="H34" i="105"/>
  <c r="Q28" i="105"/>
  <c r="P39" i="105" s="1"/>
  <c r="Q39" i="105" s="1"/>
  <c r="F28" i="105"/>
  <c r="F33" i="105" s="1"/>
  <c r="H33" i="105" s="1"/>
  <c r="O24" i="105"/>
  <c r="D24" i="105"/>
  <c r="S22" i="105"/>
  <c r="H22" i="105"/>
  <c r="E21" i="105"/>
  <c r="F21" i="105" s="1"/>
  <c r="H21" i="105" s="1"/>
  <c r="E20" i="105"/>
  <c r="F20" i="105" s="1"/>
  <c r="H20" i="105" s="1"/>
  <c r="E19" i="105"/>
  <c r="F19" i="105" s="1"/>
  <c r="H19" i="105" s="1"/>
  <c r="O17" i="105"/>
  <c r="D17" i="105"/>
  <c r="S15" i="105"/>
  <c r="S14" i="105"/>
  <c r="Q8" i="105"/>
  <c r="P20" i="105" s="1"/>
  <c r="Q20" i="105" s="1"/>
  <c r="S20" i="105" s="1"/>
  <c r="N70" i="90"/>
  <c r="E70" i="90"/>
  <c r="N33" i="90"/>
  <c r="N13" i="90"/>
  <c r="E13" i="90"/>
  <c r="O65" i="90"/>
  <c r="F65" i="90"/>
  <c r="F46" i="90"/>
  <c r="E51" i="90" s="1"/>
  <c r="O46" i="90"/>
  <c r="N51" i="90" s="1"/>
  <c r="O28" i="90"/>
  <c r="O8" i="90"/>
  <c r="H24" i="105" l="1"/>
  <c r="E89" i="105" s="1"/>
  <c r="P13" i="105"/>
  <c r="Q13" i="105" s="1"/>
  <c r="S13" i="105" s="1"/>
  <c r="E40" i="105"/>
  <c r="F40" i="105" s="1"/>
  <c r="H40" i="105" s="1"/>
  <c r="F17" i="105"/>
  <c r="H17" i="105"/>
  <c r="D89" i="105" s="1"/>
  <c r="P70" i="105"/>
  <c r="Q70" i="105" s="1"/>
  <c r="Q75" i="105" s="1"/>
  <c r="E60" i="105"/>
  <c r="F60" i="105" s="1"/>
  <c r="H60" i="105" s="1"/>
  <c r="F32" i="105"/>
  <c r="F37" i="105" s="1"/>
  <c r="P77" i="105"/>
  <c r="Q77" i="105" s="1"/>
  <c r="P71" i="105"/>
  <c r="Q71" i="105" s="1"/>
  <c r="S71" i="105" s="1"/>
  <c r="P79" i="105"/>
  <c r="Q79" i="105" s="1"/>
  <c r="S79" i="105" s="1"/>
  <c r="P19" i="105"/>
  <c r="Q19" i="105" s="1"/>
  <c r="S19" i="105" s="1"/>
  <c r="F51" i="105"/>
  <c r="H51" i="105" s="1"/>
  <c r="E41" i="105"/>
  <c r="F41" i="105" s="1"/>
  <c r="H41" i="105" s="1"/>
  <c r="P12" i="105"/>
  <c r="Q12" i="105" s="1"/>
  <c r="S12" i="105" s="1"/>
  <c r="S17" i="105" s="1"/>
  <c r="O89" i="105" s="1"/>
  <c r="P21" i="105"/>
  <c r="Q21" i="105" s="1"/>
  <c r="S21" i="105" s="1"/>
  <c r="S24" i="105" s="1"/>
  <c r="P89" i="105" s="1"/>
  <c r="H58" i="105"/>
  <c r="S70" i="105"/>
  <c r="S75" i="105" s="1"/>
  <c r="U89" i="105" s="1"/>
  <c r="S39" i="105"/>
  <c r="Q17" i="105"/>
  <c r="H77" i="105"/>
  <c r="F24" i="105"/>
  <c r="Q33" i="105"/>
  <c r="P52" i="105"/>
  <c r="Q52" i="105" s="1"/>
  <c r="S52" i="105" s="1"/>
  <c r="P58" i="105"/>
  <c r="Q58" i="105" s="1"/>
  <c r="P32" i="105"/>
  <c r="Q32" i="105" s="1"/>
  <c r="P41" i="105"/>
  <c r="Q41" i="105" s="1"/>
  <c r="S41" i="105" s="1"/>
  <c r="P51" i="105"/>
  <c r="Q51" i="105" s="1"/>
  <c r="E39" i="105"/>
  <c r="F39" i="105" s="1"/>
  <c r="E59" i="105"/>
  <c r="F59" i="105" s="1"/>
  <c r="H59" i="105" s="1"/>
  <c r="E79" i="105"/>
  <c r="F79" i="105" s="1"/>
  <c r="H79" i="105" s="1"/>
  <c r="F70" i="105"/>
  <c r="P40" i="105"/>
  <c r="Q40" i="105" s="1"/>
  <c r="S40" i="105" s="1"/>
  <c r="P60" i="105"/>
  <c r="Q60" i="105" s="1"/>
  <c r="S60" i="105" s="1"/>
  <c r="F52" i="105"/>
  <c r="H52" i="105" s="1"/>
  <c r="E78" i="105"/>
  <c r="F78" i="105" s="1"/>
  <c r="H78" i="105" s="1"/>
  <c r="F71" i="105"/>
  <c r="H71" i="105" s="1"/>
  <c r="F6" i="104"/>
  <c r="F7" i="104"/>
  <c r="F9" i="104"/>
  <c r="G9" i="104" s="1"/>
  <c r="G6" i="104" s="1"/>
  <c r="G7" i="104" s="1"/>
  <c r="G8" i="104" s="1"/>
  <c r="H56" i="105" l="1"/>
  <c r="H89" i="105" s="1"/>
  <c r="S33" i="105"/>
  <c r="S37" i="105" s="1"/>
  <c r="Q37" i="105"/>
  <c r="Q82" i="105"/>
  <c r="S77" i="105"/>
  <c r="S82" i="105" s="1"/>
  <c r="V89" i="105" s="1"/>
  <c r="Q24" i="105"/>
  <c r="H32" i="105"/>
  <c r="S32" i="105"/>
  <c r="Q89" i="105" s="1"/>
  <c r="H70" i="105"/>
  <c r="H75" i="105" s="1"/>
  <c r="J89" i="105" s="1"/>
  <c r="F75" i="105"/>
  <c r="Q63" i="105"/>
  <c r="S58" i="105"/>
  <c r="S63" i="105" s="1"/>
  <c r="T89" i="105" s="1"/>
  <c r="H39" i="105"/>
  <c r="H44" i="105" s="1"/>
  <c r="G89" i="105" s="1"/>
  <c r="F44" i="105"/>
  <c r="Q44" i="105"/>
  <c r="F63" i="105"/>
  <c r="H82" i="105"/>
  <c r="K89" i="105" s="1"/>
  <c r="H63" i="105"/>
  <c r="I89" i="105" s="1"/>
  <c r="S44" i="105"/>
  <c r="R89" i="105" s="1"/>
  <c r="S51" i="105"/>
  <c r="S56" i="105" s="1"/>
  <c r="S89" i="105" s="1"/>
  <c r="Q56" i="105"/>
  <c r="F82" i="105"/>
  <c r="F56" i="105"/>
  <c r="H37" i="105" l="1"/>
  <c r="F89" i="105" s="1"/>
  <c r="G94" i="105" s="1"/>
  <c r="G95" i="105"/>
  <c r="E4" i="64"/>
  <c r="AI4" i="64" l="1"/>
  <c r="AW4" i="64"/>
  <c r="AM4" i="64"/>
  <c r="AC4" i="64"/>
  <c r="S4" i="64"/>
  <c r="O4" i="64" l="1"/>
  <c r="CK392" i="64"/>
  <c r="CK393" i="64"/>
  <c r="CK394" i="64"/>
  <c r="CK395" i="64"/>
  <c r="CK396" i="64"/>
  <c r="CK397" i="64"/>
  <c r="CK398" i="64"/>
  <c r="CK399" i="64"/>
  <c r="CK400" i="64"/>
  <c r="CK401" i="64"/>
  <c r="CK402" i="64"/>
  <c r="BF4" i="64" l="1"/>
  <c r="T7" i="64"/>
  <c r="M17" i="87" l="1"/>
  <c r="M21" i="87" s="1"/>
  <c r="K17" i="87"/>
  <c r="K21" i="87" s="1"/>
  <c r="I17" i="87"/>
  <c r="I21" i="87" s="1"/>
  <c r="G17" i="87"/>
  <c r="AR4" i="64"/>
  <c r="M46" i="87" s="1"/>
  <c r="AH4" i="64"/>
  <c r="K46" i="87" s="1"/>
  <c r="X4" i="64"/>
  <c r="I46" i="87" s="1"/>
  <c r="N4" i="64"/>
  <c r="G46" i="87" s="1"/>
  <c r="O46" i="87" l="1"/>
  <c r="G21" i="87"/>
  <c r="O21" i="87" s="1"/>
  <c r="O17" i="87"/>
  <c r="E12" i="90"/>
  <c r="N40" i="90" l="1"/>
  <c r="N39" i="90"/>
  <c r="N38" i="90"/>
  <c r="N32" i="90"/>
  <c r="I8" i="87" l="1"/>
  <c r="G15" i="87" l="1"/>
  <c r="G14" i="87" l="1"/>
  <c r="G18" i="87" s="1"/>
  <c r="N24" i="87" l="1"/>
  <c r="M24" i="87"/>
  <c r="L24" i="87"/>
  <c r="K24" i="87"/>
  <c r="J24" i="87"/>
  <c r="I24" i="87"/>
  <c r="H24" i="87"/>
  <c r="G24" i="87"/>
  <c r="M16" i="87"/>
  <c r="K16" i="87"/>
  <c r="I16" i="87"/>
  <c r="G16" i="87"/>
  <c r="M15" i="87"/>
  <c r="K15" i="87"/>
  <c r="I15" i="87"/>
  <c r="I19" i="87" s="1"/>
  <c r="M14" i="87"/>
  <c r="K14" i="87"/>
  <c r="K18" i="87" s="1"/>
  <c r="I14" i="87"/>
  <c r="I18" i="87" s="1"/>
  <c r="I81" i="87" l="1"/>
  <c r="I10" i="87"/>
  <c r="I9" i="87"/>
  <c r="B4" i="87"/>
  <c r="C4" i="87" s="1"/>
  <c r="BS358" i="64" l="1"/>
  <c r="BS145" i="64"/>
  <c r="BS88" i="64"/>
  <c r="BS32" i="64"/>
  <c r="BS386" i="64"/>
  <c r="BS151" i="64"/>
  <c r="BS169" i="64"/>
  <c r="BS298" i="64"/>
  <c r="BS85" i="64"/>
  <c r="BS353" i="64"/>
  <c r="BS259" i="64"/>
  <c r="BS301" i="64"/>
  <c r="BS215" i="64"/>
  <c r="BS68" i="64"/>
  <c r="BS266" i="64"/>
  <c r="BS176" i="64"/>
  <c r="BS101" i="64"/>
  <c r="BS321" i="64"/>
  <c r="BS351" i="64"/>
  <c r="BS30" i="64"/>
  <c r="BS328" i="64"/>
  <c r="BS365" i="64"/>
  <c r="BS260" i="64"/>
  <c r="BS126" i="64"/>
  <c r="BS363" i="64"/>
  <c r="BS372" i="64"/>
  <c r="BS296" i="64"/>
  <c r="BS100" i="64"/>
  <c r="BS238" i="64"/>
  <c r="BS289" i="64"/>
  <c r="BS370" i="64"/>
  <c r="BS369" i="64"/>
  <c r="BS368" i="64"/>
  <c r="BS218" i="64"/>
  <c r="BS242" i="64"/>
  <c r="BS150" i="64"/>
  <c r="BS146" i="64"/>
  <c r="BS284" i="64"/>
  <c r="BS292" i="64"/>
  <c r="BS168" i="64"/>
  <c r="BS306" i="64"/>
  <c r="BS120" i="64"/>
  <c r="BS93" i="64"/>
  <c r="BS340" i="64"/>
  <c r="BS339" i="64"/>
  <c r="BS261" i="64"/>
  <c r="BS295" i="64"/>
  <c r="BS175" i="64"/>
  <c r="BS312" i="64"/>
  <c r="BS248" i="64"/>
  <c r="BS357" i="64"/>
  <c r="BS356" i="64"/>
  <c r="BS288" i="64"/>
  <c r="BS276" i="64"/>
  <c r="BS213" i="64"/>
  <c r="BS158" i="64"/>
  <c r="BS179" i="64"/>
  <c r="BS95" i="64"/>
  <c r="BS327" i="64"/>
  <c r="BS347" i="64"/>
  <c r="BS112" i="64"/>
  <c r="BS13" i="64"/>
  <c r="BS267" i="64"/>
  <c r="BS221" i="64"/>
  <c r="BS307" i="64"/>
  <c r="BS229" i="64"/>
  <c r="BS27" i="64"/>
  <c r="BS243" i="64"/>
  <c r="BS308" i="64"/>
  <c r="BS177" i="64"/>
  <c r="BS171" i="64"/>
  <c r="BS117" i="64"/>
  <c r="BS153" i="64"/>
  <c r="BS162" i="64"/>
  <c r="BS25" i="64"/>
  <c r="BS21" i="64"/>
  <c r="BS156" i="64"/>
  <c r="BS140" i="64"/>
  <c r="BS208" i="64"/>
  <c r="BS33" i="64"/>
  <c r="BS115" i="64"/>
  <c r="BS104" i="64"/>
  <c r="BS121" i="64"/>
  <c r="BS324" i="64"/>
  <c r="BS124" i="64"/>
  <c r="BS385" i="64"/>
  <c r="BS165" i="64"/>
  <c r="BS24" i="64"/>
  <c r="BS189" i="64"/>
  <c r="BS43" i="64"/>
  <c r="BS311" i="64"/>
  <c r="BS341" i="64"/>
  <c r="BS325" i="64"/>
  <c r="BS264" i="64"/>
  <c r="BS287" i="64"/>
  <c r="BS141" i="64"/>
  <c r="BS304" i="64"/>
  <c r="BS291" i="64"/>
  <c r="BS186" i="64"/>
  <c r="BS11" i="64"/>
  <c r="BS69" i="64"/>
  <c r="BS127" i="64"/>
  <c r="BS280" i="64"/>
  <c r="BS247" i="64"/>
  <c r="BS131" i="64"/>
  <c r="BS384" i="64"/>
  <c r="BS19" i="64"/>
  <c r="BS137" i="64"/>
  <c r="BS366" i="64"/>
  <c r="BS336" i="64"/>
  <c r="BS98" i="64"/>
  <c r="BS345" i="64"/>
  <c r="BS219" i="64"/>
  <c r="BS254" i="64"/>
  <c r="BS94" i="64"/>
  <c r="BS70" i="64"/>
  <c r="BS90" i="64"/>
  <c r="BS226" i="64"/>
  <c r="BS182" i="64"/>
  <c r="BS240" i="64"/>
  <c r="BS360" i="64"/>
  <c r="BS106" i="64"/>
  <c r="BS59" i="64"/>
  <c r="BS319" i="64"/>
  <c r="BS335" i="64"/>
  <c r="BS22" i="64"/>
  <c r="BS265" i="64"/>
  <c r="BS138" i="64"/>
  <c r="BS78" i="64"/>
  <c r="BS381" i="64"/>
  <c r="BS389" i="64"/>
  <c r="BS174" i="64"/>
  <c r="BS83" i="64"/>
  <c r="BS367" i="64"/>
  <c r="BS49" i="64"/>
  <c r="BS376" i="64"/>
  <c r="BS331" i="64"/>
  <c r="BS279" i="64"/>
  <c r="BS136" i="64"/>
  <c r="BS34" i="64"/>
  <c r="BS201" i="64"/>
  <c r="BS132" i="64"/>
  <c r="BS294" i="64"/>
  <c r="BS37" i="64"/>
  <c r="BS205" i="64"/>
  <c r="BS130" i="64"/>
  <c r="BS35" i="64"/>
  <c r="BS203" i="64"/>
  <c r="BS167" i="64"/>
  <c r="BS317" i="64"/>
  <c r="BS316" i="64"/>
  <c r="BS239" i="64"/>
  <c r="BS241" i="64"/>
  <c r="BS196" i="64"/>
  <c r="BS142" i="64"/>
  <c r="BS166" i="64"/>
  <c r="BS134" i="64"/>
  <c r="BS210" i="64"/>
  <c r="BS377" i="64"/>
  <c r="BS128" i="64"/>
  <c r="BS209" i="64"/>
  <c r="BS143" i="64"/>
  <c r="BS107" i="64"/>
  <c r="BS110" i="64"/>
  <c r="BS383" i="64"/>
  <c r="BS362" i="64"/>
  <c r="BS87" i="64"/>
  <c r="BS122" i="64"/>
  <c r="BS195" i="64"/>
  <c r="BS199" i="64"/>
  <c r="BS63" i="64"/>
  <c r="BS89" i="64"/>
  <c r="BS285" i="64"/>
  <c r="BS214" i="64"/>
  <c r="BS18" i="64"/>
  <c r="BS114" i="64"/>
  <c r="BS9" i="64"/>
  <c r="BS223" i="64"/>
  <c r="BS73" i="64"/>
  <c r="BS66" i="64"/>
  <c r="BS290" i="64"/>
  <c r="BS14" i="64"/>
  <c r="BS123" i="64"/>
  <c r="BS253" i="64"/>
  <c r="BS350" i="64"/>
  <c r="BS252" i="64"/>
  <c r="BS230" i="64"/>
  <c r="BS380" i="64"/>
  <c r="BS109" i="64"/>
  <c r="BS256" i="64"/>
  <c r="BS45" i="64"/>
  <c r="BS188" i="64"/>
  <c r="BS206" i="64"/>
  <c r="BS157" i="64"/>
  <c r="BS26" i="64"/>
  <c r="BS273" i="64"/>
  <c r="BS96" i="64"/>
  <c r="BS170" i="64"/>
  <c r="BS82" i="64"/>
  <c r="BS300" i="64"/>
  <c r="BS234" i="64"/>
  <c r="BS84" i="64"/>
  <c r="BS51" i="64"/>
  <c r="BS390" i="64"/>
  <c r="BS212" i="64"/>
  <c r="BS56" i="64"/>
  <c r="BS102" i="64"/>
  <c r="BS58" i="64"/>
  <c r="BS251" i="64"/>
  <c r="BS183" i="64"/>
  <c r="BS373" i="64"/>
  <c r="BS364" i="64"/>
  <c r="BS99" i="64"/>
  <c r="BS249" i="64"/>
  <c r="BS233" i="64"/>
  <c r="BS154" i="64"/>
  <c r="BS77" i="64"/>
  <c r="BS91" i="64"/>
  <c r="BS148" i="64"/>
  <c r="BS184" i="64"/>
  <c r="BS42" i="64"/>
  <c r="BS235" i="64"/>
  <c r="BS378" i="64"/>
  <c r="BS200" i="64"/>
  <c r="BS344" i="64"/>
  <c r="BS274" i="64"/>
  <c r="BS258" i="64"/>
  <c r="BS315" i="64"/>
  <c r="BS103" i="64"/>
  <c r="BS202" i="64"/>
  <c r="BS359" i="64"/>
  <c r="BS343" i="64"/>
  <c r="BS333" i="64"/>
  <c r="BS225" i="64"/>
  <c r="BS149" i="64"/>
  <c r="BS46" i="64"/>
  <c r="BS262" i="64"/>
  <c r="BS160" i="64"/>
  <c r="BS227" i="64"/>
  <c r="BS31" i="64"/>
  <c r="BS57" i="64"/>
  <c r="BS74" i="64"/>
  <c r="BS152" i="64"/>
  <c r="BS337" i="64"/>
  <c r="BS374" i="64"/>
  <c r="BS361" i="64"/>
  <c r="BS71" i="64"/>
  <c r="BS163" i="64"/>
  <c r="BS62" i="64"/>
  <c r="BS299" i="64"/>
  <c r="BS263" i="64"/>
  <c r="BS40" i="64"/>
  <c r="BS198" i="64"/>
  <c r="BS185" i="64"/>
  <c r="BS111" i="64"/>
  <c r="BS53" i="64"/>
  <c r="BS388" i="64"/>
  <c r="BS257" i="64"/>
  <c r="BS348" i="64"/>
  <c r="BS268" i="64"/>
  <c r="BS217" i="64"/>
  <c r="BS181" i="64"/>
  <c r="BS55" i="64"/>
  <c r="BS382" i="64"/>
  <c r="BS116" i="64"/>
  <c r="BS190" i="64"/>
  <c r="BS375" i="64"/>
  <c r="BS125" i="64"/>
  <c r="BS92" i="64"/>
  <c r="BS72" i="64"/>
  <c r="BS283" i="64"/>
  <c r="BS275" i="64"/>
  <c r="BS65" i="64"/>
  <c r="BS64" i="64"/>
  <c r="BS245" i="64"/>
  <c r="BS129" i="64"/>
  <c r="BS147" i="64"/>
  <c r="BS23" i="64"/>
  <c r="BS60" i="64"/>
  <c r="BS310" i="64"/>
  <c r="BS314" i="64"/>
  <c r="BS139" i="64"/>
  <c r="BS346" i="64"/>
  <c r="BS302" i="64"/>
  <c r="BS67" i="64"/>
  <c r="BS303" i="64"/>
  <c r="BS246" i="64"/>
  <c r="BS44" i="64"/>
  <c r="BS39" i="64"/>
  <c r="BS282" i="64"/>
  <c r="BS281" i="64"/>
  <c r="BS7" i="64"/>
  <c r="BS320" i="64"/>
  <c r="BS61" i="64"/>
  <c r="BS41" i="64"/>
  <c r="BS197" i="64"/>
  <c r="BS318" i="64"/>
  <c r="BS272" i="64"/>
  <c r="BS97" i="64"/>
  <c r="BS329" i="64"/>
  <c r="BS80" i="64"/>
  <c r="BS286" i="64"/>
  <c r="BS15" i="64"/>
  <c r="BS231" i="64"/>
  <c r="BS178" i="64"/>
  <c r="BS216" i="64"/>
  <c r="BS207" i="64"/>
  <c r="BS352" i="64"/>
  <c r="BS250" i="64"/>
  <c r="BS180" i="64"/>
  <c r="BS172" i="64"/>
  <c r="BS309" i="64"/>
  <c r="BS387" i="64"/>
  <c r="BS244" i="64"/>
  <c r="BS161" i="64"/>
  <c r="BS354" i="64"/>
  <c r="BS144" i="64"/>
  <c r="BS133" i="64"/>
  <c r="BS79" i="64"/>
  <c r="BS236" i="64"/>
  <c r="BS113" i="64"/>
  <c r="BS220" i="64"/>
  <c r="BS371" i="64"/>
  <c r="BS191" i="64"/>
  <c r="BS119" i="64"/>
  <c r="BS204" i="64"/>
  <c r="BS12" i="64"/>
  <c r="BS255" i="64"/>
  <c r="BS164" i="64"/>
  <c r="BS322" i="64"/>
  <c r="BS105" i="64"/>
  <c r="BS334" i="64"/>
  <c r="BS349" i="64"/>
  <c r="BS173" i="64"/>
  <c r="BS52" i="64"/>
  <c r="BS271" i="64"/>
  <c r="BS355" i="64"/>
  <c r="BS278" i="64"/>
  <c r="BS159" i="64"/>
  <c r="BS379" i="64"/>
  <c r="BS338" i="64"/>
  <c r="BS10" i="64"/>
  <c r="BS313" i="64"/>
  <c r="BS108" i="64"/>
  <c r="BS293" i="64"/>
  <c r="BS38" i="64"/>
  <c r="BS270" i="64"/>
  <c r="BS330" i="64"/>
  <c r="BS269" i="64"/>
  <c r="BS48" i="64"/>
  <c r="BS277" i="64"/>
  <c r="BS81" i="64"/>
  <c r="BS54" i="64"/>
  <c r="BS323" i="64"/>
  <c r="BS211" i="64"/>
  <c r="BS232" i="64"/>
  <c r="BS224" i="64"/>
  <c r="BS28" i="64"/>
  <c r="BS36" i="64"/>
  <c r="BS297" i="64"/>
  <c r="BS187" i="64"/>
  <c r="BS17" i="64"/>
  <c r="BS135" i="64"/>
  <c r="BS326" i="64"/>
  <c r="BS75" i="64"/>
  <c r="BS118" i="64"/>
  <c r="BS8" i="64"/>
  <c r="BS193" i="64"/>
  <c r="BS76" i="64"/>
  <c r="BS50" i="64"/>
  <c r="BS222" i="64"/>
  <c r="BS47" i="64"/>
  <c r="BS29" i="64"/>
  <c r="BS20" i="64"/>
  <c r="BS305" i="64"/>
  <c r="BS192" i="64"/>
  <c r="BS155" i="64"/>
  <c r="BS86" i="64"/>
  <c r="BS332" i="64"/>
  <c r="BS237" i="64"/>
  <c r="BS342" i="64"/>
  <c r="BS228" i="64"/>
  <c r="BS16" i="64"/>
  <c r="BS194" i="64"/>
  <c r="BA4" i="64" l="1"/>
  <c r="D8" i="87" l="1"/>
  <c r="BN4" i="64" l="1"/>
  <c r="AX237" i="64"/>
  <c r="AX155" i="64"/>
  <c r="AX192" i="64"/>
  <c r="AX305" i="64"/>
  <c r="AX20" i="64"/>
  <c r="AX47" i="64"/>
  <c r="AX222" i="64"/>
  <c r="AX50" i="64"/>
  <c r="AX76" i="64"/>
  <c r="AX8" i="64"/>
  <c r="AX118" i="64"/>
  <c r="AX326" i="64"/>
  <c r="AX297" i="64"/>
  <c r="AX36" i="64"/>
  <c r="AX323" i="64"/>
  <c r="AX54" i="64"/>
  <c r="AX108" i="64"/>
  <c r="AX10" i="64"/>
  <c r="AX379" i="64"/>
  <c r="AX159" i="64"/>
  <c r="AX355" i="64"/>
  <c r="AX349" i="64"/>
  <c r="AX334" i="64"/>
  <c r="AX105" i="64"/>
  <c r="AX322" i="64"/>
  <c r="AX255" i="64"/>
  <c r="AX12" i="64"/>
  <c r="AX119" i="64"/>
  <c r="AX371" i="64"/>
  <c r="AX220" i="64"/>
  <c r="AX113" i="64"/>
  <c r="AX236" i="64"/>
  <c r="AX79" i="64"/>
  <c r="AX133" i="64"/>
  <c r="AX144" i="64"/>
  <c r="AX354" i="64"/>
  <c r="AX244" i="64"/>
  <c r="AX172" i="64"/>
  <c r="AX250" i="64"/>
  <c r="AX207" i="64"/>
  <c r="AX178" i="64"/>
  <c r="AX231" i="64"/>
  <c r="AX80" i="64"/>
  <c r="AX329" i="64"/>
  <c r="AX97" i="64"/>
  <c r="AX272" i="64"/>
  <c r="AX318" i="64"/>
  <c r="AX197" i="64"/>
  <c r="AX61" i="64"/>
  <c r="AX320" i="64"/>
  <c r="AX282" i="64"/>
  <c r="AX39" i="64"/>
  <c r="AX44" i="64"/>
  <c r="AX246" i="64"/>
  <c r="AX129" i="64"/>
  <c r="AX64" i="64"/>
  <c r="AX65" i="64"/>
  <c r="AX275" i="64"/>
  <c r="AX72" i="64"/>
  <c r="AX190" i="64"/>
  <c r="AX382" i="64"/>
  <c r="AX55" i="64"/>
  <c r="AX181" i="64"/>
  <c r="AX268" i="64"/>
  <c r="AX257" i="64"/>
  <c r="AX388" i="64"/>
  <c r="AX185" i="64"/>
  <c r="AX40" i="64"/>
  <c r="AX263" i="64"/>
  <c r="AX62" i="64"/>
  <c r="AX163" i="64"/>
  <c r="AX71" i="64"/>
  <c r="AX361" i="64"/>
  <c r="AX74" i="64"/>
  <c r="AX31" i="64"/>
  <c r="AX227" i="64"/>
  <c r="AX262" i="64"/>
  <c r="AX225" i="64"/>
  <c r="AX359" i="64"/>
  <c r="AX103" i="64"/>
  <c r="AX258" i="64"/>
  <c r="AX200" i="64"/>
  <c r="AX235" i="64"/>
  <c r="AX42" i="64"/>
  <c r="AX184" i="64"/>
  <c r="AX91" i="64"/>
  <c r="AX154" i="64"/>
  <c r="AX249" i="64"/>
  <c r="AX99" i="64"/>
  <c r="AX364" i="64"/>
  <c r="AX373" i="64"/>
  <c r="AX183" i="64"/>
  <c r="AX251" i="64"/>
  <c r="AX58" i="64"/>
  <c r="AX300" i="64"/>
  <c r="AX96" i="64"/>
  <c r="AX273" i="64"/>
  <c r="AX26" i="64"/>
  <c r="AX206" i="64"/>
  <c r="AX188" i="64"/>
  <c r="AX45" i="64"/>
  <c r="AX256" i="64"/>
  <c r="AX252" i="64"/>
  <c r="AX350" i="64"/>
  <c r="AX123" i="64"/>
  <c r="AX290" i="64"/>
  <c r="AX223" i="64"/>
  <c r="AX114" i="64"/>
  <c r="AX285" i="64"/>
  <c r="AX89" i="64"/>
  <c r="AX195" i="64"/>
  <c r="AX122" i="64"/>
  <c r="AX87" i="64"/>
  <c r="AX383" i="64"/>
  <c r="AX107" i="64"/>
  <c r="AX128" i="64"/>
  <c r="AX166" i="64"/>
  <c r="AX142" i="64"/>
  <c r="AX196" i="64"/>
  <c r="AX241" i="64"/>
  <c r="AX239" i="64"/>
  <c r="AX316" i="64"/>
  <c r="AX317" i="64"/>
  <c r="AX35" i="64"/>
  <c r="AX37" i="64"/>
  <c r="AX294" i="64"/>
  <c r="AX132" i="64"/>
  <c r="AX201" i="64"/>
  <c r="AX83" i="64"/>
  <c r="AX174" i="64"/>
  <c r="AX389" i="64"/>
  <c r="AX381" i="64"/>
  <c r="AX78" i="64"/>
  <c r="AX138" i="64"/>
  <c r="AX335" i="64"/>
  <c r="AX319" i="64"/>
  <c r="AX59" i="64"/>
  <c r="AX106" i="64"/>
  <c r="AX360" i="64"/>
  <c r="AX182" i="64"/>
  <c r="AX226" i="64"/>
  <c r="AX94" i="64"/>
  <c r="AX336" i="64"/>
  <c r="AX366" i="64"/>
  <c r="AX19" i="64"/>
  <c r="AX127" i="64"/>
  <c r="AX69" i="64"/>
  <c r="AX11" i="64"/>
  <c r="AX291" i="64"/>
  <c r="AX304" i="64"/>
  <c r="AX141" i="64"/>
  <c r="AX264" i="64"/>
  <c r="AX325" i="64"/>
  <c r="AX311" i="64"/>
  <c r="AX189" i="64"/>
  <c r="AX24" i="64"/>
  <c r="AX385" i="64"/>
  <c r="AX124" i="64"/>
  <c r="AX115" i="64"/>
  <c r="AX33" i="64"/>
  <c r="AX156" i="64"/>
  <c r="AX21" i="64"/>
  <c r="AX153" i="64"/>
  <c r="AX308" i="64"/>
  <c r="AX307" i="64"/>
  <c r="AX221" i="64"/>
  <c r="AX112" i="64"/>
  <c r="AX347" i="64"/>
  <c r="AX248" i="64"/>
  <c r="AX312" i="64"/>
  <c r="AX175" i="64"/>
  <c r="AX295" i="64"/>
  <c r="AX93" i="64"/>
  <c r="AX306" i="64"/>
  <c r="AX242" i="64"/>
  <c r="AX368" i="64"/>
  <c r="AX370" i="64"/>
  <c r="AX126" i="64"/>
  <c r="AX328" i="64"/>
  <c r="AX68" i="64"/>
  <c r="AX215" i="64"/>
  <c r="AX259" i="64"/>
  <c r="AX353" i="64"/>
  <c r="AX85" i="64"/>
  <c r="AX169" i="64"/>
  <c r="AX151" i="64"/>
  <c r="AX88" i="64"/>
  <c r="AX358" i="64"/>
  <c r="AX194" i="64"/>
  <c r="AT237" i="64"/>
  <c r="AT155" i="64"/>
  <c r="AT192" i="64"/>
  <c r="AT305" i="64"/>
  <c r="AT20" i="64"/>
  <c r="AT47" i="64"/>
  <c r="AT222" i="64"/>
  <c r="AT50" i="64"/>
  <c r="AT76" i="64"/>
  <c r="AT8" i="64"/>
  <c r="AT118" i="64"/>
  <c r="AT326" i="64"/>
  <c r="AT297" i="64"/>
  <c r="AT36" i="64"/>
  <c r="AT323" i="64"/>
  <c r="AT54" i="64"/>
  <c r="AT108" i="64"/>
  <c r="AT10" i="64"/>
  <c r="AT379" i="64"/>
  <c r="AT159" i="64"/>
  <c r="AT355" i="64"/>
  <c r="AT349" i="64"/>
  <c r="AT334" i="64"/>
  <c r="AT105" i="64"/>
  <c r="AT322" i="64"/>
  <c r="AT255" i="64"/>
  <c r="AT12" i="64"/>
  <c r="AT119" i="64"/>
  <c r="AT371" i="64"/>
  <c r="AT220" i="64"/>
  <c r="AT113" i="64"/>
  <c r="AT236" i="64"/>
  <c r="AT79" i="64"/>
  <c r="AT133" i="64"/>
  <c r="AT144" i="64"/>
  <c r="AT354" i="64"/>
  <c r="AT244" i="64"/>
  <c r="AT172" i="64"/>
  <c r="AT250" i="64"/>
  <c r="AT207" i="64"/>
  <c r="AT178" i="64"/>
  <c r="AT231" i="64"/>
  <c r="AT80" i="64"/>
  <c r="AT329" i="64"/>
  <c r="AT97" i="64"/>
  <c r="AT272" i="64"/>
  <c r="AT318" i="64"/>
  <c r="AT197" i="64"/>
  <c r="AT61" i="64"/>
  <c r="AT320" i="64"/>
  <c r="AT282" i="64"/>
  <c r="AT39" i="64"/>
  <c r="AT44" i="64"/>
  <c r="AT246" i="64"/>
  <c r="AT129" i="64"/>
  <c r="AT64" i="64"/>
  <c r="AT65" i="64"/>
  <c r="AT275" i="64"/>
  <c r="AT72" i="64"/>
  <c r="AT190" i="64"/>
  <c r="AT382" i="64"/>
  <c r="AT55" i="64"/>
  <c r="AT181" i="64"/>
  <c r="AT268" i="64"/>
  <c r="AT257" i="64"/>
  <c r="AT388" i="64"/>
  <c r="AT185" i="64"/>
  <c r="AT40" i="64"/>
  <c r="AT263" i="64"/>
  <c r="AT62" i="64"/>
  <c r="AT163" i="64"/>
  <c r="AT71" i="64"/>
  <c r="AT361" i="64"/>
  <c r="AT74" i="64"/>
  <c r="AT31" i="64"/>
  <c r="AT227" i="64"/>
  <c r="AT262" i="64"/>
  <c r="AT225" i="64"/>
  <c r="AT359" i="64"/>
  <c r="AT103" i="64"/>
  <c r="AT258" i="64"/>
  <c r="AT200" i="64"/>
  <c r="AT235" i="64"/>
  <c r="AT42" i="64"/>
  <c r="AT184" i="64"/>
  <c r="AT91" i="64"/>
  <c r="AT154" i="64"/>
  <c r="AT249" i="64"/>
  <c r="AT99" i="64"/>
  <c r="AT364" i="64"/>
  <c r="AT373" i="64"/>
  <c r="AT183" i="64"/>
  <c r="AT251" i="64"/>
  <c r="AT58" i="64"/>
  <c r="AT300" i="64"/>
  <c r="AT96" i="64"/>
  <c r="AT273" i="64"/>
  <c r="AT26" i="64"/>
  <c r="AT206" i="64"/>
  <c r="AT188" i="64"/>
  <c r="AT45" i="64"/>
  <c r="AT256" i="64"/>
  <c r="AT252" i="64"/>
  <c r="AT350" i="64"/>
  <c r="AT123" i="64"/>
  <c r="AT290" i="64"/>
  <c r="AT223" i="64"/>
  <c r="AT114" i="64"/>
  <c r="AT285" i="64"/>
  <c r="AT89" i="64"/>
  <c r="AT195" i="64"/>
  <c r="AT122" i="64"/>
  <c r="AT87" i="64"/>
  <c r="AT383" i="64"/>
  <c r="AT107" i="64"/>
  <c r="AT128" i="64"/>
  <c r="AT166" i="64"/>
  <c r="AT142" i="64"/>
  <c r="AT196" i="64"/>
  <c r="AT241" i="64"/>
  <c r="AT239" i="64"/>
  <c r="AT316" i="64"/>
  <c r="AT317" i="64"/>
  <c r="AT35" i="64"/>
  <c r="AT37" i="64"/>
  <c r="AT294" i="64"/>
  <c r="AT132" i="64"/>
  <c r="AT201" i="64"/>
  <c r="AT83" i="64"/>
  <c r="AT174" i="64"/>
  <c r="AT389" i="64"/>
  <c r="AT381" i="64"/>
  <c r="AT78" i="64"/>
  <c r="AT138" i="64"/>
  <c r="AT335" i="64"/>
  <c r="AT319" i="64"/>
  <c r="AT59" i="64"/>
  <c r="AT106" i="64"/>
  <c r="AT360" i="64"/>
  <c r="AT182" i="64"/>
  <c r="AT226" i="64"/>
  <c r="AT94" i="64"/>
  <c r="AT336" i="64"/>
  <c r="AT366" i="64"/>
  <c r="AT19" i="64"/>
  <c r="AT127" i="64"/>
  <c r="AT69" i="64"/>
  <c r="AT11" i="64"/>
  <c r="AT291" i="64"/>
  <c r="AT304" i="64"/>
  <c r="AT141" i="64"/>
  <c r="AT264" i="64"/>
  <c r="AT325" i="64"/>
  <c r="AT311" i="64"/>
  <c r="AT189" i="64"/>
  <c r="AT24" i="64"/>
  <c r="AT385" i="64"/>
  <c r="AT124" i="64"/>
  <c r="AT115" i="64"/>
  <c r="AT33" i="64"/>
  <c r="AT156" i="64"/>
  <c r="AT21" i="64"/>
  <c r="AT153" i="64"/>
  <c r="AT308" i="64"/>
  <c r="AT307" i="64"/>
  <c r="AT221" i="64"/>
  <c r="AT112" i="64"/>
  <c r="AT347" i="64"/>
  <c r="AT248" i="64"/>
  <c r="AT312" i="64"/>
  <c r="AT175" i="64"/>
  <c r="AT295" i="64"/>
  <c r="AT93" i="64"/>
  <c r="AT306" i="64"/>
  <c r="AT242" i="64"/>
  <c r="AT368" i="64"/>
  <c r="AT370" i="64"/>
  <c r="AT126" i="64"/>
  <c r="AT328" i="64"/>
  <c r="AT68" i="64"/>
  <c r="AT215" i="64"/>
  <c r="AT259" i="64"/>
  <c r="AT353" i="64"/>
  <c r="AT85" i="64"/>
  <c r="AT169" i="64"/>
  <c r="AT151" i="64"/>
  <c r="AT88" i="64"/>
  <c r="AT358" i="64"/>
  <c r="AT194" i="64"/>
  <c r="AN237" i="64"/>
  <c r="AN155" i="64"/>
  <c r="AN50" i="64"/>
  <c r="AN326" i="64"/>
  <c r="AN17" i="64"/>
  <c r="AN187" i="64"/>
  <c r="AN297" i="64"/>
  <c r="AN224" i="64"/>
  <c r="AN232" i="64"/>
  <c r="AN323" i="64"/>
  <c r="AN108" i="64"/>
  <c r="AN10" i="64"/>
  <c r="AN159" i="64"/>
  <c r="AN52" i="64"/>
  <c r="AN349" i="64"/>
  <c r="AN322" i="64"/>
  <c r="AN164" i="64"/>
  <c r="AN204" i="64"/>
  <c r="AN191" i="64"/>
  <c r="AN371" i="64"/>
  <c r="AN113" i="64"/>
  <c r="AN133" i="64"/>
  <c r="AN144" i="64"/>
  <c r="AN244" i="64"/>
  <c r="AN172" i="64"/>
  <c r="AN80" i="64"/>
  <c r="AN329" i="64"/>
  <c r="AN272" i="64"/>
  <c r="AN246" i="64"/>
  <c r="AN303" i="64"/>
  <c r="AN346" i="64"/>
  <c r="AN139" i="64"/>
  <c r="AN314" i="64"/>
  <c r="AN60" i="64"/>
  <c r="AN23" i="64"/>
  <c r="AN64" i="64"/>
  <c r="AN275" i="64"/>
  <c r="AN268" i="64"/>
  <c r="AN185" i="64"/>
  <c r="AN40" i="64"/>
  <c r="AN263" i="64"/>
  <c r="AN62" i="64"/>
  <c r="AN71" i="64"/>
  <c r="AN361" i="64"/>
  <c r="AN337" i="64"/>
  <c r="AN74" i="64"/>
  <c r="AN227" i="64"/>
  <c r="AN149" i="64"/>
  <c r="AN359" i="64"/>
  <c r="AN258" i="64"/>
  <c r="AN42" i="64"/>
  <c r="AN249" i="64"/>
  <c r="AN251" i="64"/>
  <c r="AN58" i="64"/>
  <c r="AN56" i="64"/>
  <c r="AN273" i="64"/>
  <c r="AN26" i="64"/>
  <c r="AN206" i="64"/>
  <c r="AN256" i="64"/>
  <c r="AN223" i="64"/>
  <c r="AN114" i="64"/>
  <c r="AN285" i="64"/>
  <c r="AN89" i="64"/>
  <c r="AN122" i="64"/>
  <c r="AN87" i="64"/>
  <c r="AN107" i="64"/>
  <c r="AN166" i="64"/>
  <c r="AN196" i="64"/>
  <c r="AN241" i="64"/>
  <c r="AN239" i="64"/>
  <c r="AN35" i="64"/>
  <c r="AN37" i="64"/>
  <c r="AN201" i="64"/>
  <c r="AN34" i="64"/>
  <c r="AN279" i="64"/>
  <c r="AN331" i="64"/>
  <c r="AN376" i="64"/>
  <c r="AN49" i="64"/>
  <c r="AN174" i="64"/>
  <c r="AN389" i="64"/>
  <c r="AN335" i="64"/>
  <c r="AN360" i="64"/>
  <c r="AN226" i="64"/>
  <c r="AN366" i="64"/>
  <c r="AN127" i="64"/>
  <c r="AN69" i="64"/>
  <c r="AN304" i="64"/>
  <c r="AN141" i="64"/>
  <c r="AN311" i="64"/>
  <c r="AN385" i="64"/>
  <c r="AN171" i="64"/>
  <c r="AN177" i="64"/>
  <c r="AN243" i="64"/>
  <c r="AN221" i="64"/>
  <c r="AN112" i="64"/>
  <c r="AN158" i="64"/>
  <c r="AN213" i="64"/>
  <c r="AN276" i="64"/>
  <c r="AN288" i="64"/>
  <c r="AN284" i="64"/>
  <c r="AN368" i="64"/>
  <c r="AN370" i="64"/>
  <c r="AN238" i="64"/>
  <c r="AN68" i="64"/>
  <c r="AN215" i="64"/>
  <c r="AN259" i="64"/>
  <c r="AN169" i="64"/>
  <c r="AN151" i="64"/>
  <c r="AN88" i="64"/>
  <c r="AJ237" i="64"/>
  <c r="AJ155" i="64"/>
  <c r="AJ50" i="64"/>
  <c r="AJ326" i="64"/>
  <c r="AJ17" i="64"/>
  <c r="AJ187" i="64"/>
  <c r="AJ297" i="64"/>
  <c r="AJ224" i="64"/>
  <c r="AJ232" i="64"/>
  <c r="AJ323" i="64"/>
  <c r="AJ108" i="64"/>
  <c r="AJ10" i="64"/>
  <c r="AJ159" i="64"/>
  <c r="AJ52" i="64"/>
  <c r="AJ349" i="64"/>
  <c r="AJ322" i="64"/>
  <c r="AJ164" i="64"/>
  <c r="AJ204" i="64"/>
  <c r="AJ191" i="64"/>
  <c r="AJ371" i="64"/>
  <c r="AJ113" i="64"/>
  <c r="AJ133" i="64"/>
  <c r="AJ144" i="64"/>
  <c r="AJ244" i="64"/>
  <c r="AJ172" i="64"/>
  <c r="AJ80" i="64"/>
  <c r="AJ329" i="64"/>
  <c r="AJ272" i="64"/>
  <c r="AJ246" i="64"/>
  <c r="AJ303" i="64"/>
  <c r="AJ346" i="64"/>
  <c r="AJ139" i="64"/>
  <c r="AJ314" i="64"/>
  <c r="AJ60" i="64"/>
  <c r="AJ23" i="64"/>
  <c r="AJ64" i="64"/>
  <c r="AJ275" i="64"/>
  <c r="AJ268" i="64"/>
  <c r="AJ185" i="64"/>
  <c r="AJ40" i="64"/>
  <c r="AJ263" i="64"/>
  <c r="AJ62" i="64"/>
  <c r="AJ71" i="64"/>
  <c r="AJ361" i="64"/>
  <c r="AJ337" i="64"/>
  <c r="AJ74" i="64"/>
  <c r="AJ227" i="64"/>
  <c r="AJ149" i="64"/>
  <c r="AJ359" i="64"/>
  <c r="AJ258" i="64"/>
  <c r="AJ42" i="64"/>
  <c r="AJ249" i="64"/>
  <c r="AJ251" i="64"/>
  <c r="AJ58" i="64"/>
  <c r="AJ56" i="64"/>
  <c r="AJ273" i="64"/>
  <c r="AJ26" i="64"/>
  <c r="AJ206" i="64"/>
  <c r="AJ256" i="64"/>
  <c r="AJ223" i="64"/>
  <c r="AJ114" i="64"/>
  <c r="AJ285" i="64"/>
  <c r="AJ89" i="64"/>
  <c r="AJ122" i="64"/>
  <c r="AJ87" i="64"/>
  <c r="AJ107" i="64"/>
  <c r="AJ166" i="64"/>
  <c r="AJ196" i="64"/>
  <c r="AJ241" i="64"/>
  <c r="AJ239" i="64"/>
  <c r="AJ35" i="64"/>
  <c r="AJ37" i="64"/>
  <c r="AJ201" i="64"/>
  <c r="AJ34" i="64"/>
  <c r="AJ279" i="64"/>
  <c r="AJ331" i="64"/>
  <c r="AJ376" i="64"/>
  <c r="AJ49" i="64"/>
  <c r="AJ174" i="64"/>
  <c r="AJ389" i="64"/>
  <c r="AJ335" i="64"/>
  <c r="AJ360" i="64"/>
  <c r="AJ226" i="64"/>
  <c r="AJ366" i="64"/>
  <c r="AJ127" i="64"/>
  <c r="AJ69" i="64"/>
  <c r="AJ304" i="64"/>
  <c r="AJ141" i="64"/>
  <c r="AJ311" i="64"/>
  <c r="AJ385" i="64"/>
  <c r="AJ171" i="64"/>
  <c r="AJ177" i="64"/>
  <c r="AJ243" i="64"/>
  <c r="AJ221" i="64"/>
  <c r="AJ112" i="64"/>
  <c r="AJ158" i="64"/>
  <c r="AJ213" i="64"/>
  <c r="AJ276" i="64"/>
  <c r="AJ288" i="64"/>
  <c r="AJ284" i="64"/>
  <c r="AJ368" i="64"/>
  <c r="AJ370" i="64"/>
  <c r="AJ238" i="64"/>
  <c r="AJ68" i="64"/>
  <c r="AJ215" i="64"/>
  <c r="AJ259" i="64"/>
  <c r="AJ169" i="64"/>
  <c r="AJ151" i="64"/>
  <c r="AJ88" i="64"/>
  <c r="AD16" i="64"/>
  <c r="AD228" i="64"/>
  <c r="AD342" i="64"/>
  <c r="AD237" i="64"/>
  <c r="AD332" i="64"/>
  <c r="AD86" i="64"/>
  <c r="AD155" i="64"/>
  <c r="AD192" i="64"/>
  <c r="AD305" i="64"/>
  <c r="AD20" i="64"/>
  <c r="AD29" i="64"/>
  <c r="AD47" i="64"/>
  <c r="AD222" i="64"/>
  <c r="AD50" i="64"/>
  <c r="AD76" i="64"/>
  <c r="AD193" i="64"/>
  <c r="AD8" i="64"/>
  <c r="AD118" i="64"/>
  <c r="AD75" i="64"/>
  <c r="AD326" i="64"/>
  <c r="AD17" i="64"/>
  <c r="AD187" i="64"/>
  <c r="AD297" i="64"/>
  <c r="AD36" i="64"/>
  <c r="AD28" i="64"/>
  <c r="AD224" i="64"/>
  <c r="AD232" i="64"/>
  <c r="AD211" i="64"/>
  <c r="AD323" i="64"/>
  <c r="AD54" i="64"/>
  <c r="AD81" i="64"/>
  <c r="AD277" i="64"/>
  <c r="AD48" i="64"/>
  <c r="AD269" i="64"/>
  <c r="AD330" i="64"/>
  <c r="AD270" i="64"/>
  <c r="AD38" i="64"/>
  <c r="AD108" i="64"/>
  <c r="AD313" i="64"/>
  <c r="AD10" i="64"/>
  <c r="AD338" i="64"/>
  <c r="AD379" i="64"/>
  <c r="AD159" i="64"/>
  <c r="AD278" i="64"/>
  <c r="AD355" i="64"/>
  <c r="AD271" i="64"/>
  <c r="AD52" i="64"/>
  <c r="AD173" i="64"/>
  <c r="AD349" i="64"/>
  <c r="AD334" i="64"/>
  <c r="AD105" i="64"/>
  <c r="AD322" i="64"/>
  <c r="AD164" i="64"/>
  <c r="AD255" i="64"/>
  <c r="AD12" i="64"/>
  <c r="AD204" i="64"/>
  <c r="AD119" i="64"/>
  <c r="AD191" i="64"/>
  <c r="AD371" i="64"/>
  <c r="AD220" i="64"/>
  <c r="AD113" i="64"/>
  <c r="AD236" i="64"/>
  <c r="AD79" i="64"/>
  <c r="AD133" i="64"/>
  <c r="AD144" i="64"/>
  <c r="AD354" i="64"/>
  <c r="AD161" i="64"/>
  <c r="AD244" i="64"/>
  <c r="AD387" i="64"/>
  <c r="AD309" i="64"/>
  <c r="AD172" i="64"/>
  <c r="AD180" i="64"/>
  <c r="AD250" i="64"/>
  <c r="AD352" i="64"/>
  <c r="AD207" i="64"/>
  <c r="AD216" i="64"/>
  <c r="AD178" i="64"/>
  <c r="AD231" i="64"/>
  <c r="AD15" i="64"/>
  <c r="AD286" i="64"/>
  <c r="AD80" i="64"/>
  <c r="AD329" i="64"/>
  <c r="AD97" i="64"/>
  <c r="AD272" i="64"/>
  <c r="AD318" i="64"/>
  <c r="AD197" i="64"/>
  <c r="AD41" i="64"/>
  <c r="AD61" i="64"/>
  <c r="AD320" i="64"/>
  <c r="AD7" i="64"/>
  <c r="AD281" i="64"/>
  <c r="AD282" i="64"/>
  <c r="AD39" i="64"/>
  <c r="AD44" i="64"/>
  <c r="AD246" i="64"/>
  <c r="AD303" i="64"/>
  <c r="AD67" i="64"/>
  <c r="AD302" i="64"/>
  <c r="AD346" i="64"/>
  <c r="AD139" i="64"/>
  <c r="AD314" i="64"/>
  <c r="AD310" i="64"/>
  <c r="AD60" i="64"/>
  <c r="AD23" i="64"/>
  <c r="AD147" i="64"/>
  <c r="AD129" i="64"/>
  <c r="AD245" i="64"/>
  <c r="AD64" i="64"/>
  <c r="AD65" i="64"/>
  <c r="AD275" i="64"/>
  <c r="AD283" i="64"/>
  <c r="AD72" i="64"/>
  <c r="AD92" i="64"/>
  <c r="AD125" i="64"/>
  <c r="AD375" i="64"/>
  <c r="AD190" i="64"/>
  <c r="AD116" i="64"/>
  <c r="AD382" i="64"/>
  <c r="AD55" i="64"/>
  <c r="AD181" i="64"/>
  <c r="AD217" i="64"/>
  <c r="AD268" i="64"/>
  <c r="AD348" i="64"/>
  <c r="AD257" i="64"/>
  <c r="AD388" i="64"/>
  <c r="AD53" i="64"/>
  <c r="AD111" i="64"/>
  <c r="AD185" i="64"/>
  <c r="AD198" i="64"/>
  <c r="AD40" i="64"/>
  <c r="AD263" i="64"/>
  <c r="AD299" i="64"/>
  <c r="AD62" i="64"/>
  <c r="AD163" i="64"/>
  <c r="AD71" i="64"/>
  <c r="AD361" i="64"/>
  <c r="AD374" i="64"/>
  <c r="AD337" i="64"/>
  <c r="AD152" i="64"/>
  <c r="AD74" i="64"/>
  <c r="AD57" i="64"/>
  <c r="AD31" i="64"/>
  <c r="AD227" i="64"/>
  <c r="AD160" i="64"/>
  <c r="AD262" i="64"/>
  <c r="AD46" i="64"/>
  <c r="AD149" i="64"/>
  <c r="AD225" i="64"/>
  <c r="AD333" i="64"/>
  <c r="AD343" i="64"/>
  <c r="AD359" i="64"/>
  <c r="AD202" i="64"/>
  <c r="AD103" i="64"/>
  <c r="AD315" i="64"/>
  <c r="AD258" i="64"/>
  <c r="AD274" i="64"/>
  <c r="AD344" i="64"/>
  <c r="AD200" i="64"/>
  <c r="AD378" i="64"/>
  <c r="AD235" i="64"/>
  <c r="AD42" i="64"/>
  <c r="AD184" i="64"/>
  <c r="AD148" i="64"/>
  <c r="AD91" i="64"/>
  <c r="AD77" i="64"/>
  <c r="AD154" i="64"/>
  <c r="AD249" i="64"/>
  <c r="AD99" i="64"/>
  <c r="AD364" i="64"/>
  <c r="AD373" i="64"/>
  <c r="AD183" i="64"/>
  <c r="AD251" i="64"/>
  <c r="AD58" i="64"/>
  <c r="AD102" i="64"/>
  <c r="AD56" i="64"/>
  <c r="AD212" i="64"/>
  <c r="AD390" i="64"/>
  <c r="AD51" i="64"/>
  <c r="AD84" i="64"/>
  <c r="AD234" i="64"/>
  <c r="AD300" i="64"/>
  <c r="AD82" i="64"/>
  <c r="AD170" i="64"/>
  <c r="AD96" i="64"/>
  <c r="AD273" i="64"/>
  <c r="AD26" i="64"/>
  <c r="AD157" i="64"/>
  <c r="AD206" i="64"/>
  <c r="AD188" i="64"/>
  <c r="AD45" i="64"/>
  <c r="AD256" i="64"/>
  <c r="AD109" i="64"/>
  <c r="AD380" i="64"/>
  <c r="AD230" i="64"/>
  <c r="AD252" i="64"/>
  <c r="AD350" i="64"/>
  <c r="AD253" i="64"/>
  <c r="AD123" i="64"/>
  <c r="AD14" i="64"/>
  <c r="AD290" i="64"/>
  <c r="AD73" i="64"/>
  <c r="AD223" i="64"/>
  <c r="AD9" i="64"/>
  <c r="AD114" i="64"/>
  <c r="AD18" i="64"/>
  <c r="AD214" i="64"/>
  <c r="AD285" i="64"/>
  <c r="AD89" i="64"/>
  <c r="AD63" i="64"/>
  <c r="AD199" i="64"/>
  <c r="AD195" i="64"/>
  <c r="AD122" i="64"/>
  <c r="AD87" i="64"/>
  <c r="AD362" i="64"/>
  <c r="AD383" i="64"/>
  <c r="AD110" i="64"/>
  <c r="AD107" i="64"/>
  <c r="AD143" i="64"/>
  <c r="AD209" i="64"/>
  <c r="AD128" i="64"/>
  <c r="AD377" i="64"/>
  <c r="AD210" i="64"/>
  <c r="AD166" i="64"/>
  <c r="AD142" i="64"/>
  <c r="AD196" i="64"/>
  <c r="AD241" i="64"/>
  <c r="AD239" i="64"/>
  <c r="AD316" i="64"/>
  <c r="AD317" i="64"/>
  <c r="AD167" i="64"/>
  <c r="AD203" i="64"/>
  <c r="AD35" i="64"/>
  <c r="AD130" i="64"/>
  <c r="AD205" i="64"/>
  <c r="AD37" i="64"/>
  <c r="AD294" i="64"/>
  <c r="AD132" i="64"/>
  <c r="AD201" i="64"/>
  <c r="AD34" i="64"/>
  <c r="AD136" i="64"/>
  <c r="AD279" i="64"/>
  <c r="AD331" i="64"/>
  <c r="AD376" i="64"/>
  <c r="AD49" i="64"/>
  <c r="AD367" i="64"/>
  <c r="AD83" i="64"/>
  <c r="AD174" i="64"/>
  <c r="AD389" i="64"/>
  <c r="AD381" i="64"/>
  <c r="AD78" i="64"/>
  <c r="AD138" i="64"/>
  <c r="AD265" i="64"/>
  <c r="AD22" i="64"/>
  <c r="AD335" i="64"/>
  <c r="AD319" i="64"/>
  <c r="AD59" i="64"/>
  <c r="AD106" i="64"/>
  <c r="AD360" i="64"/>
  <c r="AD240" i="64"/>
  <c r="AD182" i="64"/>
  <c r="AD226" i="64"/>
  <c r="AD90" i="64"/>
  <c r="AD70" i="64"/>
  <c r="AD94" i="64"/>
  <c r="AD254" i="64"/>
  <c r="AD219" i="64"/>
  <c r="AD345" i="64"/>
  <c r="AD98" i="64"/>
  <c r="AD336" i="64"/>
  <c r="AD366" i="64"/>
  <c r="AD137" i="64"/>
  <c r="AD19" i="64"/>
  <c r="AD384" i="64"/>
  <c r="AD131" i="64"/>
  <c r="AD247" i="64"/>
  <c r="AD280" i="64"/>
  <c r="AD127" i="64"/>
  <c r="AD69" i="64"/>
  <c r="AD11" i="64"/>
  <c r="AD186" i="64"/>
  <c r="AD291" i="64"/>
  <c r="AD304" i="64"/>
  <c r="AD141" i="64"/>
  <c r="AD264" i="64"/>
  <c r="AD325" i="64"/>
  <c r="AD341" i="64"/>
  <c r="AD311" i="64"/>
  <c r="AD43" i="64"/>
  <c r="AD189" i="64"/>
  <c r="AD24" i="64"/>
  <c r="AD165" i="64"/>
  <c r="AD385" i="64"/>
  <c r="AD124" i="64"/>
  <c r="AD324" i="64"/>
  <c r="AD121" i="64"/>
  <c r="AD104" i="64"/>
  <c r="AD115" i="64"/>
  <c r="AD33" i="64"/>
  <c r="AD208" i="64"/>
  <c r="AD140" i="64"/>
  <c r="AD156" i="64"/>
  <c r="AD21" i="64"/>
  <c r="AD162" i="64"/>
  <c r="AD153" i="64"/>
  <c r="AD117" i="64"/>
  <c r="AD171" i="64"/>
  <c r="AD177" i="64"/>
  <c r="AD308" i="64"/>
  <c r="AD243" i="64"/>
  <c r="AD27" i="64"/>
  <c r="AD229" i="64"/>
  <c r="AD307" i="64"/>
  <c r="AD221" i="64"/>
  <c r="AD267" i="64"/>
  <c r="AD13" i="64"/>
  <c r="AD112" i="64"/>
  <c r="AD347" i="64"/>
  <c r="AD327" i="64"/>
  <c r="AD95" i="64"/>
  <c r="AD179" i="64"/>
  <c r="AD158" i="64"/>
  <c r="AD213" i="64"/>
  <c r="AD276" i="64"/>
  <c r="AD288" i="64"/>
  <c r="AD356" i="64"/>
  <c r="AD357" i="64"/>
  <c r="AD248" i="64"/>
  <c r="AD312" i="64"/>
  <c r="AD175" i="64"/>
  <c r="AD295" i="64"/>
  <c r="AD261" i="64"/>
  <c r="AD339" i="64"/>
  <c r="AD340" i="64"/>
  <c r="AD93" i="64"/>
  <c r="AD120" i="64"/>
  <c r="AD306" i="64"/>
  <c r="AD168" i="64"/>
  <c r="AD292" i="64"/>
  <c r="AD284" i="64"/>
  <c r="AD146" i="64"/>
  <c r="AD150" i="64"/>
  <c r="AD242" i="64"/>
  <c r="AD218" i="64"/>
  <c r="AD368" i="64"/>
  <c r="AD369" i="64"/>
  <c r="AD370" i="64"/>
  <c r="AD289" i="64"/>
  <c r="AD238" i="64"/>
  <c r="AD100" i="64"/>
  <c r="AD296" i="64"/>
  <c r="AD372" i="64"/>
  <c r="AD363" i="64"/>
  <c r="AD126" i="64"/>
  <c r="AD260" i="64"/>
  <c r="AD365" i="64"/>
  <c r="AD328" i="64"/>
  <c r="AD30" i="64"/>
  <c r="AD351" i="64"/>
  <c r="AD321" i="64"/>
  <c r="AD101" i="64"/>
  <c r="AD176" i="64"/>
  <c r="AD266" i="64"/>
  <c r="AD68" i="64"/>
  <c r="AD215" i="64"/>
  <c r="AD301" i="64"/>
  <c r="AD259" i="64"/>
  <c r="AD353" i="64"/>
  <c r="AD85" i="64"/>
  <c r="AD298" i="64"/>
  <c r="AD169" i="64"/>
  <c r="AD151" i="64"/>
  <c r="AD386" i="64"/>
  <c r="AD32" i="64"/>
  <c r="AD88" i="64"/>
  <c r="AD145" i="64"/>
  <c r="AD358" i="64"/>
  <c r="AD194" i="64"/>
  <c r="Z16" i="64"/>
  <c r="Z228" i="64"/>
  <c r="Z342" i="64"/>
  <c r="Z237" i="64"/>
  <c r="Z332" i="64"/>
  <c r="Z86" i="64"/>
  <c r="Z155" i="64"/>
  <c r="Z192" i="64"/>
  <c r="Z305" i="64"/>
  <c r="Z20" i="64"/>
  <c r="Z29" i="64"/>
  <c r="Z47" i="64"/>
  <c r="Z222" i="64"/>
  <c r="Z50" i="64"/>
  <c r="Z76" i="64"/>
  <c r="Z193" i="64"/>
  <c r="Z8" i="64"/>
  <c r="Z118" i="64"/>
  <c r="Z75" i="64"/>
  <c r="Z326" i="64"/>
  <c r="Z17" i="64"/>
  <c r="Z187" i="64"/>
  <c r="Z297" i="64"/>
  <c r="Z36" i="64"/>
  <c r="Z28" i="64"/>
  <c r="Z224" i="64"/>
  <c r="Z232" i="64"/>
  <c r="Z211" i="64"/>
  <c r="Z323" i="64"/>
  <c r="Z54" i="64"/>
  <c r="Z81" i="64"/>
  <c r="Z277" i="64"/>
  <c r="Z48" i="64"/>
  <c r="Z269" i="64"/>
  <c r="Z330" i="64"/>
  <c r="Z270" i="64"/>
  <c r="Z38" i="64"/>
  <c r="Z108" i="64"/>
  <c r="Z313" i="64"/>
  <c r="Z10" i="64"/>
  <c r="Z338" i="64"/>
  <c r="Z379" i="64"/>
  <c r="Z159" i="64"/>
  <c r="Z278" i="64"/>
  <c r="Z355" i="64"/>
  <c r="Z271" i="64"/>
  <c r="Z52" i="64"/>
  <c r="Z173" i="64"/>
  <c r="Z349" i="64"/>
  <c r="Z334" i="64"/>
  <c r="Z105" i="64"/>
  <c r="Z322" i="64"/>
  <c r="Z164" i="64"/>
  <c r="Z255" i="64"/>
  <c r="Z12" i="64"/>
  <c r="Z204" i="64"/>
  <c r="Z119" i="64"/>
  <c r="Z191" i="64"/>
  <c r="Z371" i="64"/>
  <c r="Z220" i="64"/>
  <c r="Z113" i="64"/>
  <c r="Z236" i="64"/>
  <c r="Z79" i="64"/>
  <c r="Z133" i="64"/>
  <c r="Z144" i="64"/>
  <c r="Z354" i="64"/>
  <c r="Z161" i="64"/>
  <c r="Z244" i="64"/>
  <c r="Z387" i="64"/>
  <c r="Z309" i="64"/>
  <c r="Z172" i="64"/>
  <c r="Z180" i="64"/>
  <c r="Z250" i="64"/>
  <c r="Z352" i="64"/>
  <c r="Z207" i="64"/>
  <c r="Z216" i="64"/>
  <c r="Z178" i="64"/>
  <c r="Z231" i="64"/>
  <c r="Z15" i="64"/>
  <c r="Z286" i="64"/>
  <c r="Z80" i="64"/>
  <c r="Z329" i="64"/>
  <c r="Z97" i="64"/>
  <c r="Z272" i="64"/>
  <c r="Z318" i="64"/>
  <c r="Z197" i="64"/>
  <c r="Z41" i="64"/>
  <c r="Z61" i="64"/>
  <c r="Z320" i="64"/>
  <c r="Z7" i="64"/>
  <c r="Z281" i="64"/>
  <c r="Z282" i="64"/>
  <c r="Z39" i="64"/>
  <c r="Z44" i="64"/>
  <c r="Z246" i="64"/>
  <c r="Z303" i="64"/>
  <c r="Z67" i="64"/>
  <c r="Z302" i="64"/>
  <c r="Z346" i="64"/>
  <c r="Z139" i="64"/>
  <c r="Z314" i="64"/>
  <c r="Z310" i="64"/>
  <c r="Z60" i="64"/>
  <c r="Z23" i="64"/>
  <c r="Z147" i="64"/>
  <c r="Z129" i="64"/>
  <c r="Z245" i="64"/>
  <c r="Z64" i="64"/>
  <c r="Z65" i="64"/>
  <c r="Z275" i="64"/>
  <c r="Z283" i="64"/>
  <c r="Z72" i="64"/>
  <c r="Z92" i="64"/>
  <c r="Z125" i="64"/>
  <c r="Z375" i="64"/>
  <c r="Z190" i="64"/>
  <c r="Z116" i="64"/>
  <c r="Z382" i="64"/>
  <c r="Z55" i="64"/>
  <c r="Z181" i="64"/>
  <c r="Z217" i="64"/>
  <c r="Z268" i="64"/>
  <c r="Z348" i="64"/>
  <c r="Z257" i="64"/>
  <c r="Z388" i="64"/>
  <c r="Z53" i="64"/>
  <c r="Z111" i="64"/>
  <c r="Z185" i="64"/>
  <c r="Z198" i="64"/>
  <c r="Z40" i="64"/>
  <c r="Z263" i="64"/>
  <c r="Z299" i="64"/>
  <c r="Z62" i="64"/>
  <c r="Z163" i="64"/>
  <c r="Z71" i="64"/>
  <c r="Z361" i="64"/>
  <c r="Z374" i="64"/>
  <c r="Z337" i="64"/>
  <c r="Z152" i="64"/>
  <c r="Z74" i="64"/>
  <c r="Z57" i="64"/>
  <c r="Z31" i="64"/>
  <c r="Z227" i="64"/>
  <c r="Z160" i="64"/>
  <c r="Z262" i="64"/>
  <c r="Z46" i="64"/>
  <c r="Z149" i="64"/>
  <c r="Z225" i="64"/>
  <c r="Z333" i="64"/>
  <c r="Z343" i="64"/>
  <c r="Z359" i="64"/>
  <c r="Z202" i="64"/>
  <c r="Z103" i="64"/>
  <c r="Z315" i="64"/>
  <c r="Z258" i="64"/>
  <c r="Z274" i="64"/>
  <c r="Z344" i="64"/>
  <c r="Z200" i="64"/>
  <c r="Z378" i="64"/>
  <c r="Z235" i="64"/>
  <c r="Z42" i="64"/>
  <c r="Z184" i="64"/>
  <c r="Z148" i="64"/>
  <c r="Z91" i="64"/>
  <c r="Z77" i="64"/>
  <c r="Z154" i="64"/>
  <c r="Z249" i="64"/>
  <c r="Z99" i="64"/>
  <c r="Z364" i="64"/>
  <c r="Z373" i="64"/>
  <c r="Z183" i="64"/>
  <c r="Z251" i="64"/>
  <c r="Z58" i="64"/>
  <c r="Z102" i="64"/>
  <c r="Z56" i="64"/>
  <c r="Z212" i="64"/>
  <c r="Z390" i="64"/>
  <c r="Z51" i="64"/>
  <c r="Z84" i="64"/>
  <c r="Z234" i="64"/>
  <c r="Z300" i="64"/>
  <c r="Z82" i="64"/>
  <c r="Z170" i="64"/>
  <c r="Z96" i="64"/>
  <c r="Z273" i="64"/>
  <c r="Z26" i="64"/>
  <c r="Z157" i="64"/>
  <c r="Z206" i="64"/>
  <c r="Z188" i="64"/>
  <c r="Z45" i="64"/>
  <c r="Z256" i="64"/>
  <c r="Z109" i="64"/>
  <c r="Z380" i="64"/>
  <c r="Z230" i="64"/>
  <c r="Z252" i="64"/>
  <c r="Z350" i="64"/>
  <c r="Z253" i="64"/>
  <c r="Z123" i="64"/>
  <c r="Z14" i="64"/>
  <c r="Z290" i="64"/>
  <c r="Z73" i="64"/>
  <c r="Z223" i="64"/>
  <c r="Z9" i="64"/>
  <c r="Z114" i="64"/>
  <c r="Z18" i="64"/>
  <c r="Z214" i="64"/>
  <c r="Z285" i="64"/>
  <c r="Z89" i="64"/>
  <c r="Z63" i="64"/>
  <c r="Z199" i="64"/>
  <c r="Z195" i="64"/>
  <c r="Z122" i="64"/>
  <c r="Z87" i="64"/>
  <c r="Z362" i="64"/>
  <c r="Z383" i="64"/>
  <c r="Z110" i="64"/>
  <c r="Z107" i="64"/>
  <c r="Z143" i="64"/>
  <c r="Z209" i="64"/>
  <c r="Z128" i="64"/>
  <c r="Z377" i="64"/>
  <c r="Z210" i="64"/>
  <c r="Z166" i="64"/>
  <c r="Z142" i="64"/>
  <c r="Z196" i="64"/>
  <c r="Z241" i="64"/>
  <c r="Z239" i="64"/>
  <c r="Z316" i="64"/>
  <c r="Z317" i="64"/>
  <c r="Z167" i="64"/>
  <c r="Z203" i="64"/>
  <c r="Z35" i="64"/>
  <c r="Z130" i="64"/>
  <c r="Z205" i="64"/>
  <c r="Z37" i="64"/>
  <c r="Z294" i="64"/>
  <c r="Z132" i="64"/>
  <c r="Z201" i="64"/>
  <c r="Z34" i="64"/>
  <c r="Z136" i="64"/>
  <c r="Z279" i="64"/>
  <c r="Z331" i="64"/>
  <c r="Z376" i="64"/>
  <c r="Z49" i="64"/>
  <c r="Z367" i="64"/>
  <c r="Z83" i="64"/>
  <c r="Z174" i="64"/>
  <c r="Z389" i="64"/>
  <c r="Z381" i="64"/>
  <c r="Z78" i="64"/>
  <c r="Z138" i="64"/>
  <c r="Z265" i="64"/>
  <c r="Z22" i="64"/>
  <c r="Z335" i="64"/>
  <c r="Z319" i="64"/>
  <c r="Z59" i="64"/>
  <c r="Z106" i="64"/>
  <c r="Z360" i="64"/>
  <c r="Z240" i="64"/>
  <c r="Z182" i="64"/>
  <c r="Z226" i="64"/>
  <c r="Z90" i="64"/>
  <c r="Z70" i="64"/>
  <c r="Z94" i="64"/>
  <c r="Z254" i="64"/>
  <c r="Z219" i="64"/>
  <c r="Z345" i="64"/>
  <c r="Z98" i="64"/>
  <c r="Z336" i="64"/>
  <c r="Z366" i="64"/>
  <c r="Z137" i="64"/>
  <c r="Z19" i="64"/>
  <c r="Z384" i="64"/>
  <c r="Z131" i="64"/>
  <c r="Z247" i="64"/>
  <c r="Z280" i="64"/>
  <c r="Z127" i="64"/>
  <c r="Z69" i="64"/>
  <c r="Z11" i="64"/>
  <c r="Z186" i="64"/>
  <c r="Z291" i="64"/>
  <c r="Z304" i="64"/>
  <c r="Z141" i="64"/>
  <c r="Z264" i="64"/>
  <c r="Z325" i="64"/>
  <c r="Z341" i="64"/>
  <c r="Z311" i="64"/>
  <c r="Z43" i="64"/>
  <c r="Z189" i="64"/>
  <c r="Z24" i="64"/>
  <c r="Z165" i="64"/>
  <c r="Z385" i="64"/>
  <c r="Z124" i="64"/>
  <c r="Z324" i="64"/>
  <c r="Z121" i="64"/>
  <c r="Z104" i="64"/>
  <c r="Z115" i="64"/>
  <c r="Z33" i="64"/>
  <c r="Z208" i="64"/>
  <c r="Z140" i="64"/>
  <c r="Z156" i="64"/>
  <c r="Z21" i="64"/>
  <c r="Z162" i="64"/>
  <c r="Z153" i="64"/>
  <c r="Z117" i="64"/>
  <c r="Z171" i="64"/>
  <c r="Z177" i="64"/>
  <c r="Z308" i="64"/>
  <c r="Z243" i="64"/>
  <c r="Z27" i="64"/>
  <c r="Z229" i="64"/>
  <c r="Z307" i="64"/>
  <c r="Z221" i="64"/>
  <c r="Z267" i="64"/>
  <c r="Z13" i="64"/>
  <c r="Z112" i="64"/>
  <c r="Z347" i="64"/>
  <c r="Z327" i="64"/>
  <c r="Z95" i="64"/>
  <c r="Z179" i="64"/>
  <c r="Z158" i="64"/>
  <c r="Z213" i="64"/>
  <c r="Z276" i="64"/>
  <c r="Z288" i="64"/>
  <c r="Z356" i="64"/>
  <c r="Z357" i="64"/>
  <c r="Z248" i="64"/>
  <c r="Z312" i="64"/>
  <c r="Z175" i="64"/>
  <c r="Z295" i="64"/>
  <c r="Z261" i="64"/>
  <c r="Z339" i="64"/>
  <c r="Z340" i="64"/>
  <c r="Z93" i="64"/>
  <c r="Z120" i="64"/>
  <c r="Z306" i="64"/>
  <c r="Z168" i="64"/>
  <c r="Z292" i="64"/>
  <c r="Z284" i="64"/>
  <c r="Z146" i="64"/>
  <c r="Z150" i="64"/>
  <c r="Z242" i="64"/>
  <c r="Z218" i="64"/>
  <c r="Z368" i="64"/>
  <c r="Z369" i="64"/>
  <c r="Z370" i="64"/>
  <c r="Z289" i="64"/>
  <c r="Z238" i="64"/>
  <c r="Z100" i="64"/>
  <c r="Z296" i="64"/>
  <c r="Z372" i="64"/>
  <c r="Z363" i="64"/>
  <c r="Z126" i="64"/>
  <c r="Z260" i="64"/>
  <c r="Z365" i="64"/>
  <c r="Z328" i="64"/>
  <c r="Z30" i="64"/>
  <c r="Z351" i="64"/>
  <c r="Z321" i="64"/>
  <c r="Z101" i="64"/>
  <c r="Z176" i="64"/>
  <c r="Z266" i="64"/>
  <c r="Z68" i="64"/>
  <c r="Z215" i="64"/>
  <c r="Z301" i="64"/>
  <c r="Z259" i="64"/>
  <c r="Z353" i="64"/>
  <c r="Z85" i="64"/>
  <c r="Z298" i="64"/>
  <c r="Z169" i="64"/>
  <c r="Z151" i="64"/>
  <c r="Z386" i="64"/>
  <c r="Z32" i="64"/>
  <c r="Z88" i="64"/>
  <c r="Z145" i="64"/>
  <c r="Z358" i="64"/>
  <c r="Z194" i="64"/>
  <c r="T237" i="64"/>
  <c r="T155" i="64"/>
  <c r="T222" i="64"/>
  <c r="T50" i="64"/>
  <c r="T326" i="64"/>
  <c r="T17" i="64"/>
  <c r="T187" i="64"/>
  <c r="T297" i="64"/>
  <c r="T224" i="64"/>
  <c r="T232" i="64"/>
  <c r="T323" i="64"/>
  <c r="T38" i="64"/>
  <c r="T108" i="64"/>
  <c r="T10" i="64"/>
  <c r="T159" i="64"/>
  <c r="T52" i="64"/>
  <c r="T349" i="64"/>
  <c r="T334" i="64"/>
  <c r="T105" i="64"/>
  <c r="T322" i="64"/>
  <c r="T164" i="64"/>
  <c r="T255" i="64"/>
  <c r="T204" i="64"/>
  <c r="T191" i="64"/>
  <c r="T371" i="64"/>
  <c r="T113" i="64"/>
  <c r="T133" i="64"/>
  <c r="T144" i="64"/>
  <c r="T244" i="64"/>
  <c r="T172" i="64"/>
  <c r="T207" i="64"/>
  <c r="T80" i="64"/>
  <c r="T329" i="64"/>
  <c r="T272" i="64"/>
  <c r="T282" i="64"/>
  <c r="T39" i="64"/>
  <c r="T246" i="64"/>
  <c r="T303" i="64"/>
  <c r="T67" i="64"/>
  <c r="T346" i="64"/>
  <c r="T139" i="64"/>
  <c r="T314" i="64"/>
  <c r="T60" i="64"/>
  <c r="T23" i="64"/>
  <c r="T129" i="64"/>
  <c r="T64" i="64"/>
  <c r="T275" i="64"/>
  <c r="T382" i="64"/>
  <c r="T268" i="64"/>
  <c r="T388" i="64"/>
  <c r="T185" i="64"/>
  <c r="T40" i="64"/>
  <c r="T263" i="64"/>
  <c r="T62" i="64"/>
  <c r="T71" i="64"/>
  <c r="T361" i="64"/>
  <c r="T337" i="64"/>
  <c r="T74" i="64"/>
  <c r="T31" i="64"/>
  <c r="T227" i="64"/>
  <c r="T149" i="64"/>
  <c r="T359" i="64"/>
  <c r="T258" i="64"/>
  <c r="T42" i="64"/>
  <c r="T91" i="64"/>
  <c r="T249" i="64"/>
  <c r="T364" i="64"/>
  <c r="T251" i="64"/>
  <c r="T58" i="64"/>
  <c r="T56" i="64"/>
  <c r="T273" i="64"/>
  <c r="T26" i="64"/>
  <c r="T206" i="64"/>
  <c r="T188" i="64"/>
  <c r="T256" i="64"/>
  <c r="T223" i="64"/>
  <c r="T18" i="64"/>
  <c r="T285" i="64"/>
  <c r="T89" i="64"/>
  <c r="T195" i="64"/>
  <c r="T122" i="64"/>
  <c r="T87" i="64"/>
  <c r="T383" i="64"/>
  <c r="T107" i="64"/>
  <c r="T134" i="64"/>
  <c r="T166" i="64"/>
  <c r="T142" i="64"/>
  <c r="T196" i="64"/>
  <c r="T241" i="64"/>
  <c r="T35" i="64"/>
  <c r="T205" i="64"/>
  <c r="T37" i="64"/>
  <c r="T201" i="64"/>
  <c r="T34" i="64"/>
  <c r="T136" i="64"/>
  <c r="T279" i="64"/>
  <c r="T331" i="64"/>
  <c r="T376" i="64"/>
  <c r="T49" i="64"/>
  <c r="T174" i="64"/>
  <c r="T389" i="64"/>
  <c r="T335" i="64"/>
  <c r="T319" i="64"/>
  <c r="T59" i="64"/>
  <c r="T360" i="64"/>
  <c r="T226" i="64"/>
  <c r="T366" i="64"/>
  <c r="T127" i="64"/>
  <c r="T69" i="64"/>
  <c r="T11" i="64"/>
  <c r="T304" i="64"/>
  <c r="T141" i="64"/>
  <c r="T311" i="64"/>
  <c r="T43" i="64"/>
  <c r="T24" i="64"/>
  <c r="T165" i="64"/>
  <c r="T385" i="64"/>
  <c r="T104" i="64"/>
  <c r="T115" i="64"/>
  <c r="T208" i="64"/>
  <c r="T25" i="64"/>
  <c r="T153" i="64"/>
  <c r="T117" i="64"/>
  <c r="T171" i="64"/>
  <c r="T177" i="64"/>
  <c r="T308" i="64"/>
  <c r="T243" i="64"/>
  <c r="T221" i="64"/>
  <c r="T112" i="64"/>
  <c r="T95" i="64"/>
  <c r="T158" i="64"/>
  <c r="T213" i="64"/>
  <c r="T276" i="64"/>
  <c r="T288" i="64"/>
  <c r="T175" i="64"/>
  <c r="T295" i="64"/>
  <c r="T168" i="64"/>
  <c r="T284" i="64"/>
  <c r="T368" i="64"/>
  <c r="T370" i="64"/>
  <c r="T238" i="64"/>
  <c r="T68" i="64"/>
  <c r="T215" i="64"/>
  <c r="T259" i="64"/>
  <c r="T353" i="64"/>
  <c r="T169" i="64"/>
  <c r="T151" i="64"/>
  <c r="T88" i="64"/>
  <c r="P237" i="64"/>
  <c r="P155" i="64"/>
  <c r="P222" i="64"/>
  <c r="P50" i="64"/>
  <c r="P326" i="64"/>
  <c r="P17" i="64"/>
  <c r="P187" i="64"/>
  <c r="P297" i="64"/>
  <c r="P224" i="64"/>
  <c r="P232" i="64"/>
  <c r="P323" i="64"/>
  <c r="P38" i="64"/>
  <c r="P108" i="64"/>
  <c r="P10" i="64"/>
  <c r="P159" i="64"/>
  <c r="P52" i="64"/>
  <c r="P349" i="64"/>
  <c r="P334" i="64"/>
  <c r="P105" i="64"/>
  <c r="P322" i="64"/>
  <c r="P164" i="64"/>
  <c r="P255" i="64"/>
  <c r="P204" i="64"/>
  <c r="P191" i="64"/>
  <c r="P371" i="64"/>
  <c r="P113" i="64"/>
  <c r="P133" i="64"/>
  <c r="P144" i="64"/>
  <c r="P244" i="64"/>
  <c r="P172" i="64"/>
  <c r="P207" i="64"/>
  <c r="P80" i="64"/>
  <c r="P329" i="64"/>
  <c r="P272" i="64"/>
  <c r="P282" i="64"/>
  <c r="P39" i="64"/>
  <c r="P246" i="64"/>
  <c r="P303" i="64"/>
  <c r="P67" i="64"/>
  <c r="P346" i="64"/>
  <c r="P139" i="64"/>
  <c r="P314" i="64"/>
  <c r="P60" i="64"/>
  <c r="P23" i="64"/>
  <c r="P129" i="64"/>
  <c r="P64" i="64"/>
  <c r="P275" i="64"/>
  <c r="P382" i="64"/>
  <c r="P268" i="64"/>
  <c r="P388" i="64"/>
  <c r="P185" i="64"/>
  <c r="P40" i="64"/>
  <c r="P263" i="64"/>
  <c r="P62" i="64"/>
  <c r="P71" i="64"/>
  <c r="P361" i="64"/>
  <c r="P337" i="64"/>
  <c r="P74" i="64"/>
  <c r="P31" i="64"/>
  <c r="P227" i="64"/>
  <c r="P149" i="64"/>
  <c r="P359" i="64"/>
  <c r="P258" i="64"/>
  <c r="P42" i="64"/>
  <c r="P91" i="64"/>
  <c r="P249" i="64"/>
  <c r="P364" i="64"/>
  <c r="P251" i="64"/>
  <c r="P58" i="64"/>
  <c r="P56" i="64"/>
  <c r="P273" i="64"/>
  <c r="P26" i="64"/>
  <c r="P206" i="64"/>
  <c r="P188" i="64"/>
  <c r="P256" i="64"/>
  <c r="P223" i="64"/>
  <c r="P18" i="64"/>
  <c r="P285" i="64"/>
  <c r="P89" i="64"/>
  <c r="P195" i="64"/>
  <c r="P122" i="64"/>
  <c r="P87" i="64"/>
  <c r="P383" i="64"/>
  <c r="P107" i="64"/>
  <c r="P134" i="64"/>
  <c r="P166" i="64"/>
  <c r="P142" i="64"/>
  <c r="P196" i="64"/>
  <c r="P241" i="64"/>
  <c r="P35" i="64"/>
  <c r="P205" i="64"/>
  <c r="P37" i="64"/>
  <c r="P201" i="64"/>
  <c r="P34" i="64"/>
  <c r="P136" i="64"/>
  <c r="P279" i="64"/>
  <c r="P331" i="64"/>
  <c r="P376" i="64"/>
  <c r="P49" i="64"/>
  <c r="P174" i="64"/>
  <c r="P389" i="64"/>
  <c r="P335" i="64"/>
  <c r="P319" i="64"/>
  <c r="P59" i="64"/>
  <c r="P360" i="64"/>
  <c r="P226" i="64"/>
  <c r="P366" i="64"/>
  <c r="P127" i="64"/>
  <c r="P69" i="64"/>
  <c r="P11" i="64"/>
  <c r="P304" i="64"/>
  <c r="P141" i="64"/>
  <c r="P311" i="64"/>
  <c r="P43" i="64"/>
  <c r="P24" i="64"/>
  <c r="P165" i="64"/>
  <c r="P385" i="64"/>
  <c r="P104" i="64"/>
  <c r="P115" i="64"/>
  <c r="P208" i="64"/>
  <c r="P25" i="64"/>
  <c r="P153" i="64"/>
  <c r="P117" i="64"/>
  <c r="P171" i="64"/>
  <c r="P177" i="64"/>
  <c r="P308" i="64"/>
  <c r="P243" i="64"/>
  <c r="P221" i="64"/>
  <c r="P112" i="64"/>
  <c r="P95" i="64"/>
  <c r="P158" i="64"/>
  <c r="P213" i="64"/>
  <c r="P276" i="64"/>
  <c r="P288" i="64"/>
  <c r="P175" i="64"/>
  <c r="P295" i="64"/>
  <c r="P168" i="64"/>
  <c r="P284" i="64"/>
  <c r="P368" i="64"/>
  <c r="P370" i="64"/>
  <c r="P238" i="64"/>
  <c r="P68" i="64"/>
  <c r="P215" i="64"/>
  <c r="P259" i="64"/>
  <c r="P353" i="64"/>
  <c r="P169" i="64"/>
  <c r="P151" i="64"/>
  <c r="P88" i="64"/>
  <c r="BK4" i="64"/>
  <c r="BL4" i="64"/>
  <c r="BP4" i="64"/>
  <c r="BO4" i="64"/>
  <c r="K48" i="87" s="1"/>
  <c r="J48" i="87"/>
  <c r="BJ16" i="64"/>
  <c r="BJ228" i="64"/>
  <c r="BJ342" i="64"/>
  <c r="BJ237" i="64"/>
  <c r="BJ332" i="64"/>
  <c r="BJ86" i="64"/>
  <c r="BJ155" i="64"/>
  <c r="BJ192" i="64"/>
  <c r="BJ305" i="64"/>
  <c r="BJ20" i="64"/>
  <c r="BJ29" i="64"/>
  <c r="BJ47" i="64"/>
  <c r="BJ222" i="64"/>
  <c r="BJ50" i="64"/>
  <c r="BJ76" i="64"/>
  <c r="BJ193" i="64"/>
  <c r="BJ8" i="64"/>
  <c r="BJ118" i="64"/>
  <c r="BJ75" i="64"/>
  <c r="BJ326" i="64"/>
  <c r="BJ135" i="64"/>
  <c r="BJ17" i="64"/>
  <c r="BJ187" i="64"/>
  <c r="BJ297" i="64"/>
  <c r="BJ36" i="64"/>
  <c r="BJ28" i="64"/>
  <c r="BJ224" i="64"/>
  <c r="BJ232" i="64"/>
  <c r="BJ211" i="64"/>
  <c r="BJ323" i="64"/>
  <c r="BJ54" i="64"/>
  <c r="BJ81" i="64"/>
  <c r="BJ277" i="64"/>
  <c r="BJ48" i="64"/>
  <c r="BJ269" i="64"/>
  <c r="BJ330" i="64"/>
  <c r="BJ270" i="64"/>
  <c r="BJ38" i="64"/>
  <c r="BJ293" i="64"/>
  <c r="BJ108" i="64"/>
  <c r="BJ313" i="64"/>
  <c r="BJ10" i="64"/>
  <c r="BJ338" i="64"/>
  <c r="BJ379" i="64"/>
  <c r="BJ159" i="64"/>
  <c r="BJ278" i="64"/>
  <c r="BJ355" i="64"/>
  <c r="BJ271" i="64"/>
  <c r="BJ52" i="64"/>
  <c r="BJ173" i="64"/>
  <c r="BJ349" i="64"/>
  <c r="BJ334" i="64"/>
  <c r="BJ105" i="64"/>
  <c r="BJ322" i="64"/>
  <c r="BJ164" i="64"/>
  <c r="BJ255" i="64"/>
  <c r="BJ12" i="64"/>
  <c r="BJ204" i="64"/>
  <c r="BJ119" i="64"/>
  <c r="BJ191" i="64"/>
  <c r="BJ371" i="64"/>
  <c r="BJ220" i="64"/>
  <c r="BJ113" i="64"/>
  <c r="BJ236" i="64"/>
  <c r="BJ79" i="64"/>
  <c r="BJ133" i="64"/>
  <c r="BJ144" i="64"/>
  <c r="BJ354" i="64"/>
  <c r="BJ161" i="64"/>
  <c r="BJ244" i="64"/>
  <c r="BJ387" i="64"/>
  <c r="BJ309" i="64"/>
  <c r="BJ172" i="64"/>
  <c r="BJ180" i="64"/>
  <c r="BJ250" i="64"/>
  <c r="BJ352" i="64"/>
  <c r="BJ207" i="64"/>
  <c r="BJ216" i="64"/>
  <c r="BJ178" i="64"/>
  <c r="BJ231" i="64"/>
  <c r="BJ15" i="64"/>
  <c r="BJ286" i="64"/>
  <c r="BJ80" i="64"/>
  <c r="BJ329" i="64"/>
  <c r="BJ97" i="64"/>
  <c r="BJ272" i="64"/>
  <c r="BJ318" i="64"/>
  <c r="BJ197" i="64"/>
  <c r="BJ41" i="64"/>
  <c r="BJ61" i="64"/>
  <c r="BJ320" i="64"/>
  <c r="BJ7" i="64"/>
  <c r="BJ281" i="64"/>
  <c r="BJ282" i="64"/>
  <c r="BJ39" i="64"/>
  <c r="BJ44" i="64"/>
  <c r="BJ246" i="64"/>
  <c r="BJ303" i="64"/>
  <c r="BJ67" i="64"/>
  <c r="BJ302" i="64"/>
  <c r="BJ346" i="64"/>
  <c r="BJ139" i="64"/>
  <c r="BJ314" i="64"/>
  <c r="BJ310" i="64"/>
  <c r="BJ60" i="64"/>
  <c r="BJ23" i="64"/>
  <c r="BJ147" i="64"/>
  <c r="BJ129" i="64"/>
  <c r="BJ245" i="64"/>
  <c r="BJ64" i="64"/>
  <c r="BJ65" i="64"/>
  <c r="BJ275" i="64"/>
  <c r="BJ283" i="64"/>
  <c r="BJ72" i="64"/>
  <c r="BJ92" i="64"/>
  <c r="BJ125" i="64"/>
  <c r="BJ375" i="64"/>
  <c r="BJ190" i="64"/>
  <c r="BJ116" i="64"/>
  <c r="BJ382" i="64"/>
  <c r="BJ55" i="64"/>
  <c r="BJ181" i="64"/>
  <c r="BJ217" i="64"/>
  <c r="BJ268" i="64"/>
  <c r="BJ348" i="64"/>
  <c r="BJ257" i="64"/>
  <c r="BJ388" i="64"/>
  <c r="BJ53" i="64"/>
  <c r="BJ111" i="64"/>
  <c r="BJ185" i="64"/>
  <c r="BJ198" i="64"/>
  <c r="BJ40" i="64"/>
  <c r="BJ263" i="64"/>
  <c r="BJ299" i="64"/>
  <c r="BJ62" i="64"/>
  <c r="BJ163" i="64"/>
  <c r="BJ71" i="64"/>
  <c r="BJ361" i="64"/>
  <c r="BJ374" i="64"/>
  <c r="BJ337" i="64"/>
  <c r="BJ152" i="64"/>
  <c r="BJ74" i="64"/>
  <c r="BJ57" i="64"/>
  <c r="BJ31" i="64"/>
  <c r="BJ227" i="64"/>
  <c r="BJ160" i="64"/>
  <c r="BJ262" i="64"/>
  <c r="BJ46" i="64"/>
  <c r="BJ149" i="64"/>
  <c r="BJ225" i="64"/>
  <c r="BJ333" i="64"/>
  <c r="BJ343" i="64"/>
  <c r="BJ359" i="64"/>
  <c r="BJ202" i="64"/>
  <c r="BJ103" i="64"/>
  <c r="BJ315" i="64"/>
  <c r="BJ258" i="64"/>
  <c r="BJ274" i="64"/>
  <c r="BJ344" i="64"/>
  <c r="BJ200" i="64"/>
  <c r="BJ378" i="64"/>
  <c r="BJ235" i="64"/>
  <c r="BJ42" i="64"/>
  <c r="BJ184" i="64"/>
  <c r="BJ148" i="64"/>
  <c r="BJ91" i="64"/>
  <c r="BJ77" i="64"/>
  <c r="BJ154" i="64"/>
  <c r="BJ233" i="64"/>
  <c r="BJ249" i="64"/>
  <c r="BJ99" i="64"/>
  <c r="BJ364" i="64"/>
  <c r="BJ373" i="64"/>
  <c r="BJ183" i="64"/>
  <c r="BJ251" i="64"/>
  <c r="BJ58" i="64"/>
  <c r="BJ102" i="64"/>
  <c r="BJ56" i="64"/>
  <c r="BJ212" i="64"/>
  <c r="BJ390" i="64"/>
  <c r="BJ51" i="64"/>
  <c r="BJ84" i="64"/>
  <c r="BJ234" i="64"/>
  <c r="BJ300" i="64"/>
  <c r="BJ82" i="64"/>
  <c r="BJ170" i="64"/>
  <c r="BJ96" i="64"/>
  <c r="BJ273" i="64"/>
  <c r="BJ26" i="64"/>
  <c r="BJ157" i="64"/>
  <c r="BJ206" i="64"/>
  <c r="BJ188" i="64"/>
  <c r="BJ45" i="64"/>
  <c r="BJ256" i="64"/>
  <c r="BJ109" i="64"/>
  <c r="BJ380" i="64"/>
  <c r="BJ230" i="64"/>
  <c r="BJ252" i="64"/>
  <c r="BJ350" i="64"/>
  <c r="BJ253" i="64"/>
  <c r="BJ123" i="64"/>
  <c r="BJ14" i="64"/>
  <c r="BJ290" i="64"/>
  <c r="BJ66" i="64"/>
  <c r="BJ73" i="64"/>
  <c r="BJ223" i="64"/>
  <c r="BJ9" i="64"/>
  <c r="BJ114" i="64"/>
  <c r="BJ18" i="64"/>
  <c r="BJ214" i="64"/>
  <c r="BJ285" i="64"/>
  <c r="BJ89" i="64"/>
  <c r="BJ63" i="64"/>
  <c r="BJ199" i="64"/>
  <c r="BJ195" i="64"/>
  <c r="BJ122" i="64"/>
  <c r="BJ87" i="64"/>
  <c r="BJ362" i="64"/>
  <c r="BJ383" i="64"/>
  <c r="BJ110" i="64"/>
  <c r="BJ107" i="64"/>
  <c r="BJ143" i="64"/>
  <c r="BJ209" i="64"/>
  <c r="BJ128" i="64"/>
  <c r="BJ377" i="64"/>
  <c r="BJ210" i="64"/>
  <c r="BJ134" i="64"/>
  <c r="BJ166" i="64"/>
  <c r="BJ142" i="64"/>
  <c r="BJ196" i="64"/>
  <c r="BJ241" i="64"/>
  <c r="BJ239" i="64"/>
  <c r="BJ316" i="64"/>
  <c r="BJ317" i="64"/>
  <c r="BJ167" i="64"/>
  <c r="BJ203" i="64"/>
  <c r="BJ35" i="64"/>
  <c r="BJ130" i="64"/>
  <c r="BJ205" i="64"/>
  <c r="BJ37" i="64"/>
  <c r="BJ294" i="64"/>
  <c r="BJ132" i="64"/>
  <c r="BJ201" i="64"/>
  <c r="BJ34" i="64"/>
  <c r="BJ136" i="64"/>
  <c r="BJ279" i="64"/>
  <c r="BJ331" i="64"/>
  <c r="BJ376" i="64"/>
  <c r="BJ49" i="64"/>
  <c r="BJ367" i="64"/>
  <c r="BJ83" i="64"/>
  <c r="BJ174" i="64"/>
  <c r="BJ389" i="64"/>
  <c r="BJ381" i="64"/>
  <c r="BJ78" i="64"/>
  <c r="BJ138" i="64"/>
  <c r="BJ265" i="64"/>
  <c r="BJ22" i="64"/>
  <c r="BJ335" i="64"/>
  <c r="BJ319" i="64"/>
  <c r="BJ59" i="64"/>
  <c r="BJ106" i="64"/>
  <c r="BJ360" i="64"/>
  <c r="BJ240" i="64"/>
  <c r="BJ182" i="64"/>
  <c r="BJ226" i="64"/>
  <c r="BJ90" i="64"/>
  <c r="BJ70" i="64"/>
  <c r="BJ94" i="64"/>
  <c r="BJ254" i="64"/>
  <c r="BJ219" i="64"/>
  <c r="BJ345" i="64"/>
  <c r="BJ98" i="64"/>
  <c r="BJ336" i="64"/>
  <c r="BJ366" i="64"/>
  <c r="BJ137" i="64"/>
  <c r="BJ19" i="64"/>
  <c r="BJ384" i="64"/>
  <c r="BJ131" i="64"/>
  <c r="BJ247" i="64"/>
  <c r="BJ280" i="64"/>
  <c r="BJ127" i="64"/>
  <c r="BJ69" i="64"/>
  <c r="BJ11" i="64"/>
  <c r="BJ186" i="64"/>
  <c r="BJ291" i="64"/>
  <c r="BJ304" i="64"/>
  <c r="BJ141" i="64"/>
  <c r="BJ287" i="64"/>
  <c r="BJ264" i="64"/>
  <c r="BJ325" i="64"/>
  <c r="BJ341" i="64"/>
  <c r="BJ311" i="64"/>
  <c r="BJ43" i="64"/>
  <c r="BJ189" i="64"/>
  <c r="BJ24" i="64"/>
  <c r="BJ165" i="64"/>
  <c r="BJ385" i="64"/>
  <c r="BJ124" i="64"/>
  <c r="BJ324" i="64"/>
  <c r="BJ121" i="64"/>
  <c r="BJ104" i="64"/>
  <c r="BJ115" i="64"/>
  <c r="BJ33" i="64"/>
  <c r="BJ208" i="64"/>
  <c r="BJ140" i="64"/>
  <c r="BJ156" i="64"/>
  <c r="BJ21" i="64"/>
  <c r="BJ25" i="64"/>
  <c r="BJ162" i="64"/>
  <c r="BJ153" i="64"/>
  <c r="BJ117" i="64"/>
  <c r="BJ171" i="64"/>
  <c r="BJ177" i="64"/>
  <c r="BJ308" i="64"/>
  <c r="BJ243" i="64"/>
  <c r="BJ27" i="64"/>
  <c r="BJ229" i="64"/>
  <c r="BJ307" i="64"/>
  <c r="BJ221" i="64"/>
  <c r="BJ267" i="64"/>
  <c r="BJ13" i="64"/>
  <c r="BJ112" i="64"/>
  <c r="BJ347" i="64"/>
  <c r="BJ327" i="64"/>
  <c r="BJ95" i="64"/>
  <c r="BJ179" i="64"/>
  <c r="BJ158" i="64"/>
  <c r="BJ213" i="64"/>
  <c r="BJ276" i="64"/>
  <c r="BJ288" i="64"/>
  <c r="BJ356" i="64"/>
  <c r="BJ357" i="64"/>
  <c r="BJ248" i="64"/>
  <c r="BJ312" i="64"/>
  <c r="BJ175" i="64"/>
  <c r="BJ295" i="64"/>
  <c r="BJ261" i="64"/>
  <c r="BJ339" i="64"/>
  <c r="BJ340" i="64"/>
  <c r="BJ93" i="64"/>
  <c r="BJ120" i="64"/>
  <c r="BJ306" i="64"/>
  <c r="BJ168" i="64"/>
  <c r="BJ292" i="64"/>
  <c r="BJ284" i="64"/>
  <c r="BJ146" i="64"/>
  <c r="BJ150" i="64"/>
  <c r="BJ242" i="64"/>
  <c r="BJ218" i="64"/>
  <c r="BJ368" i="64"/>
  <c r="BJ369" i="64"/>
  <c r="BJ370" i="64"/>
  <c r="BJ289" i="64"/>
  <c r="BJ238" i="64"/>
  <c r="BJ100" i="64"/>
  <c r="BJ296" i="64"/>
  <c r="BJ372" i="64"/>
  <c r="BJ363" i="64"/>
  <c r="BJ126" i="64"/>
  <c r="BJ260" i="64"/>
  <c r="BJ365" i="64"/>
  <c r="BJ328" i="64"/>
  <c r="BJ30" i="64"/>
  <c r="BJ351" i="64"/>
  <c r="BJ321" i="64"/>
  <c r="BJ101" i="64"/>
  <c r="BJ176" i="64"/>
  <c r="BJ266" i="64"/>
  <c r="BJ68" i="64"/>
  <c r="BJ215" i="64"/>
  <c r="BJ301" i="64"/>
  <c r="BJ259" i="64"/>
  <c r="BJ353" i="64"/>
  <c r="BJ85" i="64"/>
  <c r="BJ298" i="64"/>
  <c r="BJ169" i="64"/>
  <c r="BJ151" i="64"/>
  <c r="BJ386" i="64"/>
  <c r="BJ32" i="64"/>
  <c r="BJ88" i="64"/>
  <c r="BJ145" i="64"/>
  <c r="BJ358" i="64"/>
  <c r="BI16" i="64"/>
  <c r="BI228" i="64"/>
  <c r="BI342" i="64"/>
  <c r="BI237" i="64"/>
  <c r="BI332" i="64"/>
  <c r="BI86" i="64"/>
  <c r="BI155" i="64"/>
  <c r="BI192" i="64"/>
  <c r="BI305" i="64"/>
  <c r="BI20" i="64"/>
  <c r="BI29" i="64"/>
  <c r="BI47" i="64"/>
  <c r="BI222" i="64"/>
  <c r="BI50" i="64"/>
  <c r="BI76" i="64"/>
  <c r="BI193" i="64"/>
  <c r="BI8" i="64"/>
  <c r="BI118" i="64"/>
  <c r="BI75" i="64"/>
  <c r="BI326" i="64"/>
  <c r="BI135" i="64"/>
  <c r="BI17" i="64"/>
  <c r="BI187" i="64"/>
  <c r="BI297" i="64"/>
  <c r="BI36" i="64"/>
  <c r="BI28" i="64"/>
  <c r="BI224" i="64"/>
  <c r="BI232" i="64"/>
  <c r="BI211" i="64"/>
  <c r="BI323" i="64"/>
  <c r="BI54" i="64"/>
  <c r="BI81" i="64"/>
  <c r="BI277" i="64"/>
  <c r="BI48" i="64"/>
  <c r="BI269" i="64"/>
  <c r="BI330" i="64"/>
  <c r="BI270" i="64"/>
  <c r="BI38" i="64"/>
  <c r="BI293" i="64"/>
  <c r="BI108" i="64"/>
  <c r="BI313" i="64"/>
  <c r="BI10" i="64"/>
  <c r="BI338" i="64"/>
  <c r="BI379" i="64"/>
  <c r="BI159" i="64"/>
  <c r="BI278" i="64"/>
  <c r="BI355" i="64"/>
  <c r="BI271" i="64"/>
  <c r="BI52" i="64"/>
  <c r="BI173" i="64"/>
  <c r="BI349" i="64"/>
  <c r="BI334" i="64"/>
  <c r="BI105" i="64"/>
  <c r="BI322" i="64"/>
  <c r="BI164" i="64"/>
  <c r="BI255" i="64"/>
  <c r="BI12" i="64"/>
  <c r="BI204" i="64"/>
  <c r="BI119" i="64"/>
  <c r="BI191" i="64"/>
  <c r="BI371" i="64"/>
  <c r="BI220" i="64"/>
  <c r="BI113" i="64"/>
  <c r="BI236" i="64"/>
  <c r="BI79" i="64"/>
  <c r="BI133" i="64"/>
  <c r="BI144" i="64"/>
  <c r="BI354" i="64"/>
  <c r="BI161" i="64"/>
  <c r="BI244" i="64"/>
  <c r="BI387" i="64"/>
  <c r="BI309" i="64"/>
  <c r="BI172" i="64"/>
  <c r="BI180" i="64"/>
  <c r="BI250" i="64"/>
  <c r="BI352" i="64"/>
  <c r="BI207" i="64"/>
  <c r="BI216" i="64"/>
  <c r="BI178" i="64"/>
  <c r="BI231" i="64"/>
  <c r="BI15" i="64"/>
  <c r="BI286" i="64"/>
  <c r="BI80" i="64"/>
  <c r="BI329" i="64"/>
  <c r="BI97" i="64"/>
  <c r="BI272" i="64"/>
  <c r="BI318" i="64"/>
  <c r="BI197" i="64"/>
  <c r="BI41" i="64"/>
  <c r="BI61" i="64"/>
  <c r="BI320" i="64"/>
  <c r="BI7" i="64"/>
  <c r="BI281" i="64"/>
  <c r="BI282" i="64"/>
  <c r="BI39" i="64"/>
  <c r="BI44" i="64"/>
  <c r="BI246" i="64"/>
  <c r="BI303" i="64"/>
  <c r="BI67" i="64"/>
  <c r="BI302" i="64"/>
  <c r="BI346" i="64"/>
  <c r="BI139" i="64"/>
  <c r="BI314" i="64"/>
  <c r="BI310" i="64"/>
  <c r="BI60" i="64"/>
  <c r="BI23" i="64"/>
  <c r="BI147" i="64"/>
  <c r="BI129" i="64"/>
  <c r="BI245" i="64"/>
  <c r="BI64" i="64"/>
  <c r="BI65" i="64"/>
  <c r="BI275" i="64"/>
  <c r="BI283" i="64"/>
  <c r="BI72" i="64"/>
  <c r="BI92" i="64"/>
  <c r="BI125" i="64"/>
  <c r="BI375" i="64"/>
  <c r="BI190" i="64"/>
  <c r="BI116" i="64"/>
  <c r="BI382" i="64"/>
  <c r="BI55" i="64"/>
  <c r="BI181" i="64"/>
  <c r="BI217" i="64"/>
  <c r="BI268" i="64"/>
  <c r="BI348" i="64"/>
  <c r="BI257" i="64"/>
  <c r="BI388" i="64"/>
  <c r="BI53" i="64"/>
  <c r="BI111" i="64"/>
  <c r="BI185" i="64"/>
  <c r="BI198" i="64"/>
  <c r="BI40" i="64"/>
  <c r="BI263" i="64"/>
  <c r="BI299" i="64"/>
  <c r="BI62" i="64"/>
  <c r="BI163" i="64"/>
  <c r="BI71" i="64"/>
  <c r="BI361" i="64"/>
  <c r="BI374" i="64"/>
  <c r="BI337" i="64"/>
  <c r="BI152" i="64"/>
  <c r="BI74" i="64"/>
  <c r="BI57" i="64"/>
  <c r="BI31" i="64"/>
  <c r="BI227" i="64"/>
  <c r="BI160" i="64"/>
  <c r="BI262" i="64"/>
  <c r="BI46" i="64"/>
  <c r="BI149" i="64"/>
  <c r="BI225" i="64"/>
  <c r="BI333" i="64"/>
  <c r="BI343" i="64"/>
  <c r="BI359" i="64"/>
  <c r="BI202" i="64"/>
  <c r="BI103" i="64"/>
  <c r="BI315" i="64"/>
  <c r="BI258" i="64"/>
  <c r="BI274" i="64"/>
  <c r="BI344" i="64"/>
  <c r="BI200" i="64"/>
  <c r="BI378" i="64"/>
  <c r="BI235" i="64"/>
  <c r="BI42" i="64"/>
  <c r="BI184" i="64"/>
  <c r="BI148" i="64"/>
  <c r="BI91" i="64"/>
  <c r="BI77" i="64"/>
  <c r="BI154" i="64"/>
  <c r="BI233" i="64"/>
  <c r="BI249" i="64"/>
  <c r="BI99" i="64"/>
  <c r="BI364" i="64"/>
  <c r="BI373" i="64"/>
  <c r="BI183" i="64"/>
  <c r="BI251" i="64"/>
  <c r="BI58" i="64"/>
  <c r="BI102" i="64"/>
  <c r="BI56" i="64"/>
  <c r="BI212" i="64"/>
  <c r="BI390" i="64"/>
  <c r="BI51" i="64"/>
  <c r="BI84" i="64"/>
  <c r="BI234" i="64"/>
  <c r="BI300" i="64"/>
  <c r="BI82" i="64"/>
  <c r="BI170" i="64"/>
  <c r="BI96" i="64"/>
  <c r="BI273" i="64"/>
  <c r="BI26" i="64"/>
  <c r="BI157" i="64"/>
  <c r="BI206" i="64"/>
  <c r="BI188" i="64"/>
  <c r="BI45" i="64"/>
  <c r="BI256" i="64"/>
  <c r="BI109" i="64"/>
  <c r="BI380" i="64"/>
  <c r="BI230" i="64"/>
  <c r="BI252" i="64"/>
  <c r="BI350" i="64"/>
  <c r="BI253" i="64"/>
  <c r="BI123" i="64"/>
  <c r="BI14" i="64"/>
  <c r="BI290" i="64"/>
  <c r="BI66" i="64"/>
  <c r="BI73" i="64"/>
  <c r="BI223" i="64"/>
  <c r="BI9" i="64"/>
  <c r="BI114" i="64"/>
  <c r="BI18" i="64"/>
  <c r="BI214" i="64"/>
  <c r="BI285" i="64"/>
  <c r="BI89" i="64"/>
  <c r="BI63" i="64"/>
  <c r="BI199" i="64"/>
  <c r="BI195" i="64"/>
  <c r="BI122" i="64"/>
  <c r="BI87" i="64"/>
  <c r="BI362" i="64"/>
  <c r="BI383" i="64"/>
  <c r="BI110" i="64"/>
  <c r="BI107" i="64"/>
  <c r="BI143" i="64"/>
  <c r="BI209" i="64"/>
  <c r="BI128" i="64"/>
  <c r="BI377" i="64"/>
  <c r="BI210" i="64"/>
  <c r="BI134" i="64"/>
  <c r="BI166" i="64"/>
  <c r="BI142" i="64"/>
  <c r="BI196" i="64"/>
  <c r="BI241" i="64"/>
  <c r="BI239" i="64"/>
  <c r="BI316" i="64"/>
  <c r="BI317" i="64"/>
  <c r="BI167" i="64"/>
  <c r="BI203" i="64"/>
  <c r="BI35" i="64"/>
  <c r="BI130" i="64"/>
  <c r="BI205" i="64"/>
  <c r="BI37" i="64"/>
  <c r="BI294" i="64"/>
  <c r="BI132" i="64"/>
  <c r="BI201" i="64"/>
  <c r="BI34" i="64"/>
  <c r="BI136" i="64"/>
  <c r="BI279" i="64"/>
  <c r="BI331" i="64"/>
  <c r="BI376" i="64"/>
  <c r="BI49" i="64"/>
  <c r="BI367" i="64"/>
  <c r="BI83" i="64"/>
  <c r="BI174" i="64"/>
  <c r="BI389" i="64"/>
  <c r="BI381" i="64"/>
  <c r="BI78" i="64"/>
  <c r="BI138" i="64"/>
  <c r="BI265" i="64"/>
  <c r="BI22" i="64"/>
  <c r="BI335" i="64"/>
  <c r="BI319" i="64"/>
  <c r="BI59" i="64"/>
  <c r="BI106" i="64"/>
  <c r="BI360" i="64"/>
  <c r="BI240" i="64"/>
  <c r="BI182" i="64"/>
  <c r="BI226" i="64"/>
  <c r="BI90" i="64"/>
  <c r="BI70" i="64"/>
  <c r="BI94" i="64"/>
  <c r="BI254" i="64"/>
  <c r="BI219" i="64"/>
  <c r="BI345" i="64"/>
  <c r="BI98" i="64"/>
  <c r="BI336" i="64"/>
  <c r="BI366" i="64"/>
  <c r="BI137" i="64"/>
  <c r="BI19" i="64"/>
  <c r="BI384" i="64"/>
  <c r="BI131" i="64"/>
  <c r="BI247" i="64"/>
  <c r="BI280" i="64"/>
  <c r="BI127" i="64"/>
  <c r="BI69" i="64"/>
  <c r="BI11" i="64"/>
  <c r="BI186" i="64"/>
  <c r="BI291" i="64"/>
  <c r="BI304" i="64"/>
  <c r="BI141" i="64"/>
  <c r="BI287" i="64"/>
  <c r="BI264" i="64"/>
  <c r="BI325" i="64"/>
  <c r="BI341" i="64"/>
  <c r="BI311" i="64"/>
  <c r="BI43" i="64"/>
  <c r="BI189" i="64"/>
  <c r="BI24" i="64"/>
  <c r="BI165" i="64"/>
  <c r="BI385" i="64"/>
  <c r="BI124" i="64"/>
  <c r="BI324" i="64"/>
  <c r="BI121" i="64"/>
  <c r="BI104" i="64"/>
  <c r="BI115" i="64"/>
  <c r="BI33" i="64"/>
  <c r="BI208" i="64"/>
  <c r="BI140" i="64"/>
  <c r="BI156" i="64"/>
  <c r="BI21" i="64"/>
  <c r="BI25" i="64"/>
  <c r="BI162" i="64"/>
  <c r="BI153" i="64"/>
  <c r="BI117" i="64"/>
  <c r="BI171" i="64"/>
  <c r="BI177" i="64"/>
  <c r="BI308" i="64"/>
  <c r="BI243" i="64"/>
  <c r="BI27" i="64"/>
  <c r="BI229" i="64"/>
  <c r="BI307" i="64"/>
  <c r="BI221" i="64"/>
  <c r="BI267" i="64"/>
  <c r="BI13" i="64"/>
  <c r="BI112" i="64"/>
  <c r="BI347" i="64"/>
  <c r="BI327" i="64"/>
  <c r="BI95" i="64"/>
  <c r="BI179" i="64"/>
  <c r="BI158" i="64"/>
  <c r="BI213" i="64"/>
  <c r="BI276" i="64"/>
  <c r="BI288" i="64"/>
  <c r="BI356" i="64"/>
  <c r="BI357" i="64"/>
  <c r="BI248" i="64"/>
  <c r="BI312" i="64"/>
  <c r="BI175" i="64"/>
  <c r="BI295" i="64"/>
  <c r="BI261" i="64"/>
  <c r="BI339" i="64"/>
  <c r="BI340" i="64"/>
  <c r="BI93" i="64"/>
  <c r="BI120" i="64"/>
  <c r="BI306" i="64"/>
  <c r="BI168" i="64"/>
  <c r="BI292" i="64"/>
  <c r="BI284" i="64"/>
  <c r="BI146" i="64"/>
  <c r="BI150" i="64"/>
  <c r="BI242" i="64"/>
  <c r="BI218" i="64"/>
  <c r="BI368" i="64"/>
  <c r="BI369" i="64"/>
  <c r="BI370" i="64"/>
  <c r="BI289" i="64"/>
  <c r="BI238" i="64"/>
  <c r="BI100" i="64"/>
  <c r="BI296" i="64"/>
  <c r="BI372" i="64"/>
  <c r="BI363" i="64"/>
  <c r="BI126" i="64"/>
  <c r="BI260" i="64"/>
  <c r="BI365" i="64"/>
  <c r="BI328" i="64"/>
  <c r="BI30" i="64"/>
  <c r="BI351" i="64"/>
  <c r="BI321" i="64"/>
  <c r="BI101" i="64"/>
  <c r="BI176" i="64"/>
  <c r="BI266" i="64"/>
  <c r="BI68" i="64"/>
  <c r="BI215" i="64"/>
  <c r="BI301" i="64"/>
  <c r="BI259" i="64"/>
  <c r="BI353" i="64"/>
  <c r="BI85" i="64"/>
  <c r="BI298" i="64"/>
  <c r="BI169" i="64"/>
  <c r="BI151" i="64"/>
  <c r="BI386" i="64"/>
  <c r="BI32" i="64"/>
  <c r="BI88" i="64"/>
  <c r="BI145" i="64"/>
  <c r="BI358" i="64"/>
  <c r="BH16" i="64"/>
  <c r="BH228" i="64"/>
  <c r="BH342" i="64"/>
  <c r="BH237" i="64"/>
  <c r="BH332" i="64"/>
  <c r="BH86" i="64"/>
  <c r="BH155" i="64"/>
  <c r="BH192" i="64"/>
  <c r="BH305" i="64"/>
  <c r="BH20" i="64"/>
  <c r="BH29" i="64"/>
  <c r="BH47" i="64"/>
  <c r="BH222" i="64"/>
  <c r="BH50" i="64"/>
  <c r="BH76" i="64"/>
  <c r="BH193" i="64"/>
  <c r="BH8" i="64"/>
  <c r="BH118" i="64"/>
  <c r="BH75" i="64"/>
  <c r="BH326" i="64"/>
  <c r="BH135" i="64"/>
  <c r="BH17" i="64"/>
  <c r="BH187" i="64"/>
  <c r="BH297" i="64"/>
  <c r="BH36" i="64"/>
  <c r="BH28" i="64"/>
  <c r="BH224" i="64"/>
  <c r="BH232" i="64"/>
  <c r="BH211" i="64"/>
  <c r="BH323" i="64"/>
  <c r="BH54" i="64"/>
  <c r="BH81" i="64"/>
  <c r="BH277" i="64"/>
  <c r="BH48" i="64"/>
  <c r="BH269" i="64"/>
  <c r="BH330" i="64"/>
  <c r="BH270" i="64"/>
  <c r="BH38" i="64"/>
  <c r="BH293" i="64"/>
  <c r="BH108" i="64"/>
  <c r="BH313" i="64"/>
  <c r="BH10" i="64"/>
  <c r="BH338" i="64"/>
  <c r="BH379" i="64"/>
  <c r="BH159" i="64"/>
  <c r="BH278" i="64"/>
  <c r="BH355" i="64"/>
  <c r="BH271" i="64"/>
  <c r="BH52" i="64"/>
  <c r="BH173" i="64"/>
  <c r="BH349" i="64"/>
  <c r="BH334" i="64"/>
  <c r="BH105" i="64"/>
  <c r="BH322" i="64"/>
  <c r="BH164" i="64"/>
  <c r="BH255" i="64"/>
  <c r="BH12" i="64"/>
  <c r="BH204" i="64"/>
  <c r="BH119" i="64"/>
  <c r="BH191" i="64"/>
  <c r="BH371" i="64"/>
  <c r="BH220" i="64"/>
  <c r="BH113" i="64"/>
  <c r="BH236" i="64"/>
  <c r="BH79" i="64"/>
  <c r="BH133" i="64"/>
  <c r="BH144" i="64"/>
  <c r="BH354" i="64"/>
  <c r="BH161" i="64"/>
  <c r="BH244" i="64"/>
  <c r="BH387" i="64"/>
  <c r="BH309" i="64"/>
  <c r="BH172" i="64"/>
  <c r="BH180" i="64"/>
  <c r="BH250" i="64"/>
  <c r="BH352" i="64"/>
  <c r="BH207" i="64"/>
  <c r="BH216" i="64"/>
  <c r="BH178" i="64"/>
  <c r="BH231" i="64"/>
  <c r="BH15" i="64"/>
  <c r="BH286" i="64"/>
  <c r="BH80" i="64"/>
  <c r="BH329" i="64"/>
  <c r="BH97" i="64"/>
  <c r="BH272" i="64"/>
  <c r="BH318" i="64"/>
  <c r="BH197" i="64"/>
  <c r="BH41" i="64"/>
  <c r="BH61" i="64"/>
  <c r="BH320" i="64"/>
  <c r="BH7" i="64"/>
  <c r="BH281" i="64"/>
  <c r="BH282" i="64"/>
  <c r="BH39" i="64"/>
  <c r="BH44" i="64"/>
  <c r="BH246" i="64"/>
  <c r="BH303" i="64"/>
  <c r="BH67" i="64"/>
  <c r="BH302" i="64"/>
  <c r="BH346" i="64"/>
  <c r="BH139" i="64"/>
  <c r="BH314" i="64"/>
  <c r="BH310" i="64"/>
  <c r="BH60" i="64"/>
  <c r="BH23" i="64"/>
  <c r="BH147" i="64"/>
  <c r="BH129" i="64"/>
  <c r="BH245" i="64"/>
  <c r="BH64" i="64"/>
  <c r="BH65" i="64"/>
  <c r="BH275" i="64"/>
  <c r="BH283" i="64"/>
  <c r="BH72" i="64"/>
  <c r="BH92" i="64"/>
  <c r="BH125" i="64"/>
  <c r="BH375" i="64"/>
  <c r="BH190" i="64"/>
  <c r="BH116" i="64"/>
  <c r="BH382" i="64"/>
  <c r="BH55" i="64"/>
  <c r="BH181" i="64"/>
  <c r="BH217" i="64"/>
  <c r="BH268" i="64"/>
  <c r="BH348" i="64"/>
  <c r="BH257" i="64"/>
  <c r="BH388" i="64"/>
  <c r="BH53" i="64"/>
  <c r="BH111" i="64"/>
  <c r="BH185" i="64"/>
  <c r="BH198" i="64"/>
  <c r="BH40" i="64"/>
  <c r="BH263" i="64"/>
  <c r="BH299" i="64"/>
  <c r="BH62" i="64"/>
  <c r="BH163" i="64"/>
  <c r="BH71" i="64"/>
  <c r="BH361" i="64"/>
  <c r="BH374" i="64"/>
  <c r="BH337" i="64"/>
  <c r="BH152" i="64"/>
  <c r="BH74" i="64"/>
  <c r="BH57" i="64"/>
  <c r="BH31" i="64"/>
  <c r="BH227" i="64"/>
  <c r="BH160" i="64"/>
  <c r="BH262" i="64"/>
  <c r="BH46" i="64"/>
  <c r="BH149" i="64"/>
  <c r="BH225" i="64"/>
  <c r="BH333" i="64"/>
  <c r="BH343" i="64"/>
  <c r="BH359" i="64"/>
  <c r="BH202" i="64"/>
  <c r="BH103" i="64"/>
  <c r="BH315" i="64"/>
  <c r="BH258" i="64"/>
  <c r="BH274" i="64"/>
  <c r="BH344" i="64"/>
  <c r="BH200" i="64"/>
  <c r="BH378" i="64"/>
  <c r="BH235" i="64"/>
  <c r="BH42" i="64"/>
  <c r="BH184" i="64"/>
  <c r="BH148" i="64"/>
  <c r="BH91" i="64"/>
  <c r="BH77" i="64"/>
  <c r="BH154" i="64"/>
  <c r="BH233" i="64"/>
  <c r="BH249" i="64"/>
  <c r="BH99" i="64"/>
  <c r="BH364" i="64"/>
  <c r="BH373" i="64"/>
  <c r="BH183" i="64"/>
  <c r="BH251" i="64"/>
  <c r="BH58" i="64"/>
  <c r="BH102" i="64"/>
  <c r="BH56" i="64"/>
  <c r="BH212" i="64"/>
  <c r="BH390" i="64"/>
  <c r="BH51" i="64"/>
  <c r="BH84" i="64"/>
  <c r="BH234" i="64"/>
  <c r="BH300" i="64"/>
  <c r="BH82" i="64"/>
  <c r="BH170" i="64"/>
  <c r="BH96" i="64"/>
  <c r="BH273" i="64"/>
  <c r="BH26" i="64"/>
  <c r="BH157" i="64"/>
  <c r="BH206" i="64"/>
  <c r="BH188" i="64"/>
  <c r="BH45" i="64"/>
  <c r="BH256" i="64"/>
  <c r="BH109" i="64"/>
  <c r="BH380" i="64"/>
  <c r="BH230" i="64"/>
  <c r="BH252" i="64"/>
  <c r="BH350" i="64"/>
  <c r="BH253" i="64"/>
  <c r="BH123" i="64"/>
  <c r="BH14" i="64"/>
  <c r="BH290" i="64"/>
  <c r="BH66" i="64"/>
  <c r="BH73" i="64"/>
  <c r="BH223" i="64"/>
  <c r="BH9" i="64"/>
  <c r="BH114" i="64"/>
  <c r="BH18" i="64"/>
  <c r="BH214" i="64"/>
  <c r="BH285" i="64"/>
  <c r="BH89" i="64"/>
  <c r="BH63" i="64"/>
  <c r="BH199" i="64"/>
  <c r="BH195" i="64"/>
  <c r="BH122" i="64"/>
  <c r="BH87" i="64"/>
  <c r="BH362" i="64"/>
  <c r="BH383" i="64"/>
  <c r="BH110" i="64"/>
  <c r="BH107" i="64"/>
  <c r="BH143" i="64"/>
  <c r="BH209" i="64"/>
  <c r="BH128" i="64"/>
  <c r="BH377" i="64"/>
  <c r="BH210" i="64"/>
  <c r="BH134" i="64"/>
  <c r="BH166" i="64"/>
  <c r="BH142" i="64"/>
  <c r="BH196" i="64"/>
  <c r="BH241" i="64"/>
  <c r="BH239" i="64"/>
  <c r="BH316" i="64"/>
  <c r="BH317" i="64"/>
  <c r="BH167" i="64"/>
  <c r="BH203" i="64"/>
  <c r="BH35" i="64"/>
  <c r="BH130" i="64"/>
  <c r="BH205" i="64"/>
  <c r="BH37" i="64"/>
  <c r="BH294" i="64"/>
  <c r="BH132" i="64"/>
  <c r="BH201" i="64"/>
  <c r="BH34" i="64"/>
  <c r="BH136" i="64"/>
  <c r="BH279" i="64"/>
  <c r="BH331" i="64"/>
  <c r="BH376" i="64"/>
  <c r="BH49" i="64"/>
  <c r="BH367" i="64"/>
  <c r="BH83" i="64"/>
  <c r="BH174" i="64"/>
  <c r="BH389" i="64"/>
  <c r="BH381" i="64"/>
  <c r="BH78" i="64"/>
  <c r="BH138" i="64"/>
  <c r="BH265" i="64"/>
  <c r="BH22" i="64"/>
  <c r="BH335" i="64"/>
  <c r="BH319" i="64"/>
  <c r="BH59" i="64"/>
  <c r="BH106" i="64"/>
  <c r="BH360" i="64"/>
  <c r="BH240" i="64"/>
  <c r="BH182" i="64"/>
  <c r="BH226" i="64"/>
  <c r="BH90" i="64"/>
  <c r="BH70" i="64"/>
  <c r="BH94" i="64"/>
  <c r="BH254" i="64"/>
  <c r="BH219" i="64"/>
  <c r="BH345" i="64"/>
  <c r="BH98" i="64"/>
  <c r="BH336" i="64"/>
  <c r="BH366" i="64"/>
  <c r="BH137" i="64"/>
  <c r="BH19" i="64"/>
  <c r="BH384" i="64"/>
  <c r="BH131" i="64"/>
  <c r="BH247" i="64"/>
  <c r="BH280" i="64"/>
  <c r="BH127" i="64"/>
  <c r="BH69" i="64"/>
  <c r="BH11" i="64"/>
  <c r="BH186" i="64"/>
  <c r="BH291" i="64"/>
  <c r="BH304" i="64"/>
  <c r="BH141" i="64"/>
  <c r="BH287" i="64"/>
  <c r="BH264" i="64"/>
  <c r="BH325" i="64"/>
  <c r="BH341" i="64"/>
  <c r="BH311" i="64"/>
  <c r="BH43" i="64"/>
  <c r="BH189" i="64"/>
  <c r="BH24" i="64"/>
  <c r="BH165" i="64"/>
  <c r="BH385" i="64"/>
  <c r="BH124" i="64"/>
  <c r="BH324" i="64"/>
  <c r="BH121" i="64"/>
  <c r="BH104" i="64"/>
  <c r="BH115" i="64"/>
  <c r="BH33" i="64"/>
  <c r="BH208" i="64"/>
  <c r="BH140" i="64"/>
  <c r="BH156" i="64"/>
  <c r="BH21" i="64"/>
  <c r="BH25" i="64"/>
  <c r="BH162" i="64"/>
  <c r="BH153" i="64"/>
  <c r="BH117" i="64"/>
  <c r="BH171" i="64"/>
  <c r="BH177" i="64"/>
  <c r="BH308" i="64"/>
  <c r="BH243" i="64"/>
  <c r="BH27" i="64"/>
  <c r="BH229" i="64"/>
  <c r="BH307" i="64"/>
  <c r="BH221" i="64"/>
  <c r="BH267" i="64"/>
  <c r="BH13" i="64"/>
  <c r="BH112" i="64"/>
  <c r="BH347" i="64"/>
  <c r="BH327" i="64"/>
  <c r="BH95" i="64"/>
  <c r="BH179" i="64"/>
  <c r="BH158" i="64"/>
  <c r="BH213" i="64"/>
  <c r="BH276" i="64"/>
  <c r="BH288" i="64"/>
  <c r="BH356" i="64"/>
  <c r="BH357" i="64"/>
  <c r="BH248" i="64"/>
  <c r="BH312" i="64"/>
  <c r="BH175" i="64"/>
  <c r="BH295" i="64"/>
  <c r="BH261" i="64"/>
  <c r="BH339" i="64"/>
  <c r="BH340" i="64"/>
  <c r="BH93" i="64"/>
  <c r="BH120" i="64"/>
  <c r="BH306" i="64"/>
  <c r="BH168" i="64"/>
  <c r="BH292" i="64"/>
  <c r="BH284" i="64"/>
  <c r="BH146" i="64"/>
  <c r="BH150" i="64"/>
  <c r="BH242" i="64"/>
  <c r="BH218" i="64"/>
  <c r="BH368" i="64"/>
  <c r="BH369" i="64"/>
  <c r="BH370" i="64"/>
  <c r="BH289" i="64"/>
  <c r="BH238" i="64"/>
  <c r="BH100" i="64"/>
  <c r="BH296" i="64"/>
  <c r="BH372" i="64"/>
  <c r="BH363" i="64"/>
  <c r="BH126" i="64"/>
  <c r="BH260" i="64"/>
  <c r="BH365" i="64"/>
  <c r="BH328" i="64"/>
  <c r="BH30" i="64"/>
  <c r="BH351" i="64"/>
  <c r="BH321" i="64"/>
  <c r="BH101" i="64"/>
  <c r="BH176" i="64"/>
  <c r="BH266" i="64"/>
  <c r="BH68" i="64"/>
  <c r="BH215" i="64"/>
  <c r="BH301" i="64"/>
  <c r="BH259" i="64"/>
  <c r="BH353" i="64"/>
  <c r="BH85" i="64"/>
  <c r="BH298" i="64"/>
  <c r="BH169" i="64"/>
  <c r="BH151" i="64"/>
  <c r="BH386" i="64"/>
  <c r="BH32" i="64"/>
  <c r="BH88" i="64"/>
  <c r="BH145" i="64"/>
  <c r="BH358" i="64"/>
  <c r="BG16" i="64"/>
  <c r="BG228" i="64"/>
  <c r="BG342" i="64"/>
  <c r="BG237" i="64"/>
  <c r="BG332" i="64"/>
  <c r="BG86" i="64"/>
  <c r="BG155" i="64"/>
  <c r="BG192" i="64"/>
  <c r="BG305" i="64"/>
  <c r="BG20" i="64"/>
  <c r="BG29" i="64"/>
  <c r="BG47" i="64"/>
  <c r="BG222" i="64"/>
  <c r="BG50" i="64"/>
  <c r="BG76" i="64"/>
  <c r="BG193" i="64"/>
  <c r="BG8" i="64"/>
  <c r="BG118" i="64"/>
  <c r="BG75" i="64"/>
  <c r="BG326" i="64"/>
  <c r="BG135" i="64"/>
  <c r="BG17" i="64"/>
  <c r="BG187" i="64"/>
  <c r="BG297" i="64"/>
  <c r="BG36" i="64"/>
  <c r="BG28" i="64"/>
  <c r="BG224" i="64"/>
  <c r="BG232" i="64"/>
  <c r="BG211" i="64"/>
  <c r="BG323" i="64"/>
  <c r="BG54" i="64"/>
  <c r="BG81" i="64"/>
  <c r="BG277" i="64"/>
  <c r="BG48" i="64"/>
  <c r="BG269" i="64"/>
  <c r="BG330" i="64"/>
  <c r="BG270" i="64"/>
  <c r="BG38" i="64"/>
  <c r="BG293" i="64"/>
  <c r="BG108" i="64"/>
  <c r="BG313" i="64"/>
  <c r="BG10" i="64"/>
  <c r="BG338" i="64"/>
  <c r="BG379" i="64"/>
  <c r="BG159" i="64"/>
  <c r="BG278" i="64"/>
  <c r="BG355" i="64"/>
  <c r="BG271" i="64"/>
  <c r="BG52" i="64"/>
  <c r="BG173" i="64"/>
  <c r="BG349" i="64"/>
  <c r="BG334" i="64"/>
  <c r="BG105" i="64"/>
  <c r="BG322" i="64"/>
  <c r="BG164" i="64"/>
  <c r="BG255" i="64"/>
  <c r="BG12" i="64"/>
  <c r="BG204" i="64"/>
  <c r="BG119" i="64"/>
  <c r="BG191" i="64"/>
  <c r="BG371" i="64"/>
  <c r="BG220" i="64"/>
  <c r="BG113" i="64"/>
  <c r="BG236" i="64"/>
  <c r="BG79" i="64"/>
  <c r="BG133" i="64"/>
  <c r="BG144" i="64"/>
  <c r="BG354" i="64"/>
  <c r="BG161" i="64"/>
  <c r="BG244" i="64"/>
  <c r="BG387" i="64"/>
  <c r="BG309" i="64"/>
  <c r="BG172" i="64"/>
  <c r="BG180" i="64"/>
  <c r="BG250" i="64"/>
  <c r="BG352" i="64"/>
  <c r="BG207" i="64"/>
  <c r="BG216" i="64"/>
  <c r="BG178" i="64"/>
  <c r="BG231" i="64"/>
  <c r="BG15" i="64"/>
  <c r="BG286" i="64"/>
  <c r="BG80" i="64"/>
  <c r="BG329" i="64"/>
  <c r="BG97" i="64"/>
  <c r="BG272" i="64"/>
  <c r="BG318" i="64"/>
  <c r="BG197" i="64"/>
  <c r="BG41" i="64"/>
  <c r="BG61" i="64"/>
  <c r="BG320" i="64"/>
  <c r="BG7" i="64"/>
  <c r="BG281" i="64"/>
  <c r="BG282" i="64"/>
  <c r="BG39" i="64"/>
  <c r="BG44" i="64"/>
  <c r="BG246" i="64"/>
  <c r="BG303" i="64"/>
  <c r="BG67" i="64"/>
  <c r="BG302" i="64"/>
  <c r="BG346" i="64"/>
  <c r="BG139" i="64"/>
  <c r="BG314" i="64"/>
  <c r="BG310" i="64"/>
  <c r="BG60" i="64"/>
  <c r="BG23" i="64"/>
  <c r="BG147" i="64"/>
  <c r="BG129" i="64"/>
  <c r="BG245" i="64"/>
  <c r="BG64" i="64"/>
  <c r="BG65" i="64"/>
  <c r="BG275" i="64"/>
  <c r="BG283" i="64"/>
  <c r="BG72" i="64"/>
  <c r="BG92" i="64"/>
  <c r="BG125" i="64"/>
  <c r="BG375" i="64"/>
  <c r="BG190" i="64"/>
  <c r="BG116" i="64"/>
  <c r="BG382" i="64"/>
  <c r="BG55" i="64"/>
  <c r="BG181" i="64"/>
  <c r="BG217" i="64"/>
  <c r="BG268" i="64"/>
  <c r="BG348" i="64"/>
  <c r="BG257" i="64"/>
  <c r="BG388" i="64"/>
  <c r="BG53" i="64"/>
  <c r="BG111" i="64"/>
  <c r="BG185" i="64"/>
  <c r="BG198" i="64"/>
  <c r="BG40" i="64"/>
  <c r="BG263" i="64"/>
  <c r="BG299" i="64"/>
  <c r="BG62" i="64"/>
  <c r="BG163" i="64"/>
  <c r="BG71" i="64"/>
  <c r="BG361" i="64"/>
  <c r="BG374" i="64"/>
  <c r="BG337" i="64"/>
  <c r="BG152" i="64"/>
  <c r="BG74" i="64"/>
  <c r="BG57" i="64"/>
  <c r="BG31" i="64"/>
  <c r="BG227" i="64"/>
  <c r="BG160" i="64"/>
  <c r="BG262" i="64"/>
  <c r="BG46" i="64"/>
  <c r="BG149" i="64"/>
  <c r="BG225" i="64"/>
  <c r="BG333" i="64"/>
  <c r="BG343" i="64"/>
  <c r="BG359" i="64"/>
  <c r="BG202" i="64"/>
  <c r="BG103" i="64"/>
  <c r="BG315" i="64"/>
  <c r="BG258" i="64"/>
  <c r="BG274" i="64"/>
  <c r="BG344" i="64"/>
  <c r="BG200" i="64"/>
  <c r="BG378" i="64"/>
  <c r="BG235" i="64"/>
  <c r="BG42" i="64"/>
  <c r="BG184" i="64"/>
  <c r="BG148" i="64"/>
  <c r="BG91" i="64"/>
  <c r="BG77" i="64"/>
  <c r="BG154" i="64"/>
  <c r="BG233" i="64"/>
  <c r="BG249" i="64"/>
  <c r="BG99" i="64"/>
  <c r="BG364" i="64"/>
  <c r="BG373" i="64"/>
  <c r="BG183" i="64"/>
  <c r="BG251" i="64"/>
  <c r="BG58" i="64"/>
  <c r="BG102" i="64"/>
  <c r="BG56" i="64"/>
  <c r="BG212" i="64"/>
  <c r="BG390" i="64"/>
  <c r="BG51" i="64"/>
  <c r="BG84" i="64"/>
  <c r="BG234" i="64"/>
  <c r="BG300" i="64"/>
  <c r="BG82" i="64"/>
  <c r="BG170" i="64"/>
  <c r="BG96" i="64"/>
  <c r="BG273" i="64"/>
  <c r="BG26" i="64"/>
  <c r="BG157" i="64"/>
  <c r="BG206" i="64"/>
  <c r="BG188" i="64"/>
  <c r="BG45" i="64"/>
  <c r="BG256" i="64"/>
  <c r="BG109" i="64"/>
  <c r="BG380" i="64"/>
  <c r="BG230" i="64"/>
  <c r="BG252" i="64"/>
  <c r="BG350" i="64"/>
  <c r="BG253" i="64"/>
  <c r="BG123" i="64"/>
  <c r="BG14" i="64"/>
  <c r="BG290" i="64"/>
  <c r="BG66" i="64"/>
  <c r="BG73" i="64"/>
  <c r="BG223" i="64"/>
  <c r="BG9" i="64"/>
  <c r="BG114" i="64"/>
  <c r="BG18" i="64"/>
  <c r="BG214" i="64"/>
  <c r="BG285" i="64"/>
  <c r="BG89" i="64"/>
  <c r="BG63" i="64"/>
  <c r="BG199" i="64"/>
  <c r="BG195" i="64"/>
  <c r="BG122" i="64"/>
  <c r="BG87" i="64"/>
  <c r="BG362" i="64"/>
  <c r="BG383" i="64"/>
  <c r="BG110" i="64"/>
  <c r="BG107" i="64"/>
  <c r="BG143" i="64"/>
  <c r="BG209" i="64"/>
  <c r="BG128" i="64"/>
  <c r="BG377" i="64"/>
  <c r="BG210" i="64"/>
  <c r="BG134" i="64"/>
  <c r="BG166" i="64"/>
  <c r="BG142" i="64"/>
  <c r="BG196" i="64"/>
  <c r="BG241" i="64"/>
  <c r="BG239" i="64"/>
  <c r="BG316" i="64"/>
  <c r="BG317" i="64"/>
  <c r="BG167" i="64"/>
  <c r="BG203" i="64"/>
  <c r="BG35" i="64"/>
  <c r="BG130" i="64"/>
  <c r="BG205" i="64"/>
  <c r="BG37" i="64"/>
  <c r="BG294" i="64"/>
  <c r="BG132" i="64"/>
  <c r="BG201" i="64"/>
  <c r="BG34" i="64"/>
  <c r="BG136" i="64"/>
  <c r="BG279" i="64"/>
  <c r="BG331" i="64"/>
  <c r="BG376" i="64"/>
  <c r="BG49" i="64"/>
  <c r="BG367" i="64"/>
  <c r="BG83" i="64"/>
  <c r="BG174" i="64"/>
  <c r="BG389" i="64"/>
  <c r="BG381" i="64"/>
  <c r="BG78" i="64"/>
  <c r="BG138" i="64"/>
  <c r="BG265" i="64"/>
  <c r="BG22" i="64"/>
  <c r="BG335" i="64"/>
  <c r="BG319" i="64"/>
  <c r="BG59" i="64"/>
  <c r="BG106" i="64"/>
  <c r="BG360" i="64"/>
  <c r="BG240" i="64"/>
  <c r="BG182" i="64"/>
  <c r="BG226" i="64"/>
  <c r="BG90" i="64"/>
  <c r="BG70" i="64"/>
  <c r="BG94" i="64"/>
  <c r="BG254" i="64"/>
  <c r="BG219" i="64"/>
  <c r="BG345" i="64"/>
  <c r="BG98" i="64"/>
  <c r="BG336" i="64"/>
  <c r="BG366" i="64"/>
  <c r="BG137" i="64"/>
  <c r="BG19" i="64"/>
  <c r="BG384" i="64"/>
  <c r="BG131" i="64"/>
  <c r="BG247" i="64"/>
  <c r="BG280" i="64"/>
  <c r="BG127" i="64"/>
  <c r="BG69" i="64"/>
  <c r="BG11" i="64"/>
  <c r="BG186" i="64"/>
  <c r="BG291" i="64"/>
  <c r="BG304" i="64"/>
  <c r="BG141" i="64"/>
  <c r="BG287" i="64"/>
  <c r="BG264" i="64"/>
  <c r="BG325" i="64"/>
  <c r="BG341" i="64"/>
  <c r="BG311" i="64"/>
  <c r="BG43" i="64"/>
  <c r="BG189" i="64"/>
  <c r="BG24" i="64"/>
  <c r="BG165" i="64"/>
  <c r="BG385" i="64"/>
  <c r="BG124" i="64"/>
  <c r="BG324" i="64"/>
  <c r="BG121" i="64"/>
  <c r="BG104" i="64"/>
  <c r="BG115" i="64"/>
  <c r="BG33" i="64"/>
  <c r="BG208" i="64"/>
  <c r="BG140" i="64"/>
  <c r="BG156" i="64"/>
  <c r="BG21" i="64"/>
  <c r="BG25" i="64"/>
  <c r="BG162" i="64"/>
  <c r="BG153" i="64"/>
  <c r="BG117" i="64"/>
  <c r="BG171" i="64"/>
  <c r="BG177" i="64"/>
  <c r="BG308" i="64"/>
  <c r="BG243" i="64"/>
  <c r="BG27" i="64"/>
  <c r="BG229" i="64"/>
  <c r="BG307" i="64"/>
  <c r="BG221" i="64"/>
  <c r="BG267" i="64"/>
  <c r="BG13" i="64"/>
  <c r="BG112" i="64"/>
  <c r="BG347" i="64"/>
  <c r="BG327" i="64"/>
  <c r="BG95" i="64"/>
  <c r="BG179" i="64"/>
  <c r="BG158" i="64"/>
  <c r="BG213" i="64"/>
  <c r="BG276" i="64"/>
  <c r="BG288" i="64"/>
  <c r="BG356" i="64"/>
  <c r="BG357" i="64"/>
  <c r="BG248" i="64"/>
  <c r="BG312" i="64"/>
  <c r="BG175" i="64"/>
  <c r="BG295" i="64"/>
  <c r="BG261" i="64"/>
  <c r="BG339" i="64"/>
  <c r="BG340" i="64"/>
  <c r="BG93" i="64"/>
  <c r="BG120" i="64"/>
  <c r="BG306" i="64"/>
  <c r="BG168" i="64"/>
  <c r="BG292" i="64"/>
  <c r="BG284" i="64"/>
  <c r="BG146" i="64"/>
  <c r="BG150" i="64"/>
  <c r="BG242" i="64"/>
  <c r="BG218" i="64"/>
  <c r="BG368" i="64"/>
  <c r="BG369" i="64"/>
  <c r="BG370" i="64"/>
  <c r="BG289" i="64"/>
  <c r="BG238" i="64"/>
  <c r="BG100" i="64"/>
  <c r="BG296" i="64"/>
  <c r="BG372" i="64"/>
  <c r="BG363" i="64"/>
  <c r="BG126" i="64"/>
  <c r="BG260" i="64"/>
  <c r="BG365" i="64"/>
  <c r="BG328" i="64"/>
  <c r="BG30" i="64"/>
  <c r="BG351" i="64"/>
  <c r="BG321" i="64"/>
  <c r="BG101" i="64"/>
  <c r="BG176" i="64"/>
  <c r="BG266" i="64"/>
  <c r="BG68" i="64"/>
  <c r="BG215" i="64"/>
  <c r="BG301" i="64"/>
  <c r="BG259" i="64"/>
  <c r="BG353" i="64"/>
  <c r="BG85" i="64"/>
  <c r="BG298" i="64"/>
  <c r="BG169" i="64"/>
  <c r="BG151" i="64"/>
  <c r="BG386" i="64"/>
  <c r="BG32" i="64"/>
  <c r="BG88" i="64"/>
  <c r="BG145" i="64"/>
  <c r="BG358" i="64"/>
  <c r="BE16" i="64"/>
  <c r="BE228" i="64"/>
  <c r="BE342" i="64"/>
  <c r="BE237" i="64"/>
  <c r="BE332" i="64"/>
  <c r="BE86" i="64"/>
  <c r="BE155" i="64"/>
  <c r="BE192" i="64"/>
  <c r="BE305" i="64"/>
  <c r="BE20" i="64"/>
  <c r="BE29" i="64"/>
  <c r="BE47" i="64"/>
  <c r="BE222" i="64"/>
  <c r="BE50" i="64"/>
  <c r="BE76" i="64"/>
  <c r="BE193" i="64"/>
  <c r="BE8" i="64"/>
  <c r="BE118" i="64"/>
  <c r="BE75" i="64"/>
  <c r="BE326" i="64"/>
  <c r="BE135" i="64"/>
  <c r="BE17" i="64"/>
  <c r="BE187" i="64"/>
  <c r="BE297" i="64"/>
  <c r="BE36" i="64"/>
  <c r="BE28" i="64"/>
  <c r="BE224" i="64"/>
  <c r="BE232" i="64"/>
  <c r="BE211" i="64"/>
  <c r="BE323" i="64"/>
  <c r="BE54" i="64"/>
  <c r="BE81" i="64"/>
  <c r="BE277" i="64"/>
  <c r="BE48" i="64"/>
  <c r="BE269" i="64"/>
  <c r="BE330" i="64"/>
  <c r="BE270" i="64"/>
  <c r="BE38" i="64"/>
  <c r="BE293" i="64"/>
  <c r="BE108" i="64"/>
  <c r="BE313" i="64"/>
  <c r="BE10" i="64"/>
  <c r="BE338" i="64"/>
  <c r="BE379" i="64"/>
  <c r="BE159" i="64"/>
  <c r="BE278" i="64"/>
  <c r="BE355" i="64"/>
  <c r="BE271" i="64"/>
  <c r="BE52" i="64"/>
  <c r="BE173" i="64"/>
  <c r="BE349" i="64"/>
  <c r="BE334" i="64"/>
  <c r="BE105" i="64"/>
  <c r="BE322" i="64"/>
  <c r="BE164" i="64"/>
  <c r="BE255" i="64"/>
  <c r="BE12" i="64"/>
  <c r="BE204" i="64"/>
  <c r="BE119" i="64"/>
  <c r="BE191" i="64"/>
  <c r="BE371" i="64"/>
  <c r="BE220" i="64"/>
  <c r="BE113" i="64"/>
  <c r="BE236" i="64"/>
  <c r="BE79" i="64"/>
  <c r="BE133" i="64"/>
  <c r="BE144" i="64"/>
  <c r="BE354" i="64"/>
  <c r="BE161" i="64"/>
  <c r="BE244" i="64"/>
  <c r="BE387" i="64"/>
  <c r="BE309" i="64"/>
  <c r="BE172" i="64"/>
  <c r="BE180" i="64"/>
  <c r="BE250" i="64"/>
  <c r="BE352" i="64"/>
  <c r="BE207" i="64"/>
  <c r="BE216" i="64"/>
  <c r="BE178" i="64"/>
  <c r="BE231" i="64"/>
  <c r="BE15" i="64"/>
  <c r="BE286" i="64"/>
  <c r="BE80" i="64"/>
  <c r="BE329" i="64"/>
  <c r="BE97" i="64"/>
  <c r="BE272" i="64"/>
  <c r="BE318" i="64"/>
  <c r="BE197" i="64"/>
  <c r="BE41" i="64"/>
  <c r="BE61" i="64"/>
  <c r="BE320" i="64"/>
  <c r="BE7" i="64"/>
  <c r="BE281" i="64"/>
  <c r="BE282" i="64"/>
  <c r="BE39" i="64"/>
  <c r="BE44" i="64"/>
  <c r="BE246" i="64"/>
  <c r="BE303" i="64"/>
  <c r="BE67" i="64"/>
  <c r="BE302" i="64"/>
  <c r="BE346" i="64"/>
  <c r="BE139" i="64"/>
  <c r="BE314" i="64"/>
  <c r="BE310" i="64"/>
  <c r="BE60" i="64"/>
  <c r="BE23" i="64"/>
  <c r="BE147" i="64"/>
  <c r="BE129" i="64"/>
  <c r="BE245" i="64"/>
  <c r="BE64" i="64"/>
  <c r="BE65" i="64"/>
  <c r="BE275" i="64"/>
  <c r="BE283" i="64"/>
  <c r="BE72" i="64"/>
  <c r="BE92" i="64"/>
  <c r="BE125" i="64"/>
  <c r="BE375" i="64"/>
  <c r="BE190" i="64"/>
  <c r="BE116" i="64"/>
  <c r="BE382" i="64"/>
  <c r="BE55" i="64"/>
  <c r="BE181" i="64"/>
  <c r="BE217" i="64"/>
  <c r="BE268" i="64"/>
  <c r="BE348" i="64"/>
  <c r="BE257" i="64"/>
  <c r="BE388" i="64"/>
  <c r="BE53" i="64"/>
  <c r="BE111" i="64"/>
  <c r="BE185" i="64"/>
  <c r="BE198" i="64"/>
  <c r="BE40" i="64"/>
  <c r="BE263" i="64"/>
  <c r="BE299" i="64"/>
  <c r="BE62" i="64"/>
  <c r="BE163" i="64"/>
  <c r="BE71" i="64"/>
  <c r="BE361" i="64"/>
  <c r="BE374" i="64"/>
  <c r="BE337" i="64"/>
  <c r="BE152" i="64"/>
  <c r="BE74" i="64"/>
  <c r="BE57" i="64"/>
  <c r="BE31" i="64"/>
  <c r="BE227" i="64"/>
  <c r="BE160" i="64"/>
  <c r="BE262" i="64"/>
  <c r="BE46" i="64"/>
  <c r="BE149" i="64"/>
  <c r="BE225" i="64"/>
  <c r="BE333" i="64"/>
  <c r="BE343" i="64"/>
  <c r="BE359" i="64"/>
  <c r="BE202" i="64"/>
  <c r="BE103" i="64"/>
  <c r="BE315" i="64"/>
  <c r="BE258" i="64"/>
  <c r="BE274" i="64"/>
  <c r="BE344" i="64"/>
  <c r="BE200" i="64"/>
  <c r="BE378" i="64"/>
  <c r="BE235" i="64"/>
  <c r="BE42" i="64"/>
  <c r="BE184" i="64"/>
  <c r="BE148" i="64"/>
  <c r="BE91" i="64"/>
  <c r="BE77" i="64"/>
  <c r="BE154" i="64"/>
  <c r="BE233" i="64"/>
  <c r="BE249" i="64"/>
  <c r="BE99" i="64"/>
  <c r="BE364" i="64"/>
  <c r="BE373" i="64"/>
  <c r="BE183" i="64"/>
  <c r="BE251" i="64"/>
  <c r="BE58" i="64"/>
  <c r="BE102" i="64"/>
  <c r="BE56" i="64"/>
  <c r="BE212" i="64"/>
  <c r="BE390" i="64"/>
  <c r="BE51" i="64"/>
  <c r="BE84" i="64"/>
  <c r="BE234" i="64"/>
  <c r="BE300" i="64"/>
  <c r="BE82" i="64"/>
  <c r="BE170" i="64"/>
  <c r="BE96" i="64"/>
  <c r="BE273" i="64"/>
  <c r="BE26" i="64"/>
  <c r="BE157" i="64"/>
  <c r="BE206" i="64"/>
  <c r="BE188" i="64"/>
  <c r="BE45" i="64"/>
  <c r="BE256" i="64"/>
  <c r="BE109" i="64"/>
  <c r="BE380" i="64"/>
  <c r="BE230" i="64"/>
  <c r="BE252" i="64"/>
  <c r="BE350" i="64"/>
  <c r="BE253" i="64"/>
  <c r="BE123" i="64"/>
  <c r="BE14" i="64"/>
  <c r="BE290" i="64"/>
  <c r="BE66" i="64"/>
  <c r="BE73" i="64"/>
  <c r="BE223" i="64"/>
  <c r="BE9" i="64"/>
  <c r="BE114" i="64"/>
  <c r="BE18" i="64"/>
  <c r="BE214" i="64"/>
  <c r="BE285" i="64"/>
  <c r="BE89" i="64"/>
  <c r="BE63" i="64"/>
  <c r="BE199" i="64"/>
  <c r="BE195" i="64"/>
  <c r="BE122" i="64"/>
  <c r="BE87" i="64"/>
  <c r="BE362" i="64"/>
  <c r="BE383" i="64"/>
  <c r="BE110" i="64"/>
  <c r="BE107" i="64"/>
  <c r="BE143" i="64"/>
  <c r="BE209" i="64"/>
  <c r="BE128" i="64"/>
  <c r="BE377" i="64"/>
  <c r="BE210" i="64"/>
  <c r="BE134" i="64"/>
  <c r="BE166" i="64"/>
  <c r="BE142" i="64"/>
  <c r="BE196" i="64"/>
  <c r="BE241" i="64"/>
  <c r="BE239" i="64"/>
  <c r="BE316" i="64"/>
  <c r="BE317" i="64"/>
  <c r="BE167" i="64"/>
  <c r="BE203" i="64"/>
  <c r="BE35" i="64"/>
  <c r="BE130" i="64"/>
  <c r="BE205" i="64"/>
  <c r="BE37" i="64"/>
  <c r="BE294" i="64"/>
  <c r="BE132" i="64"/>
  <c r="BE201" i="64"/>
  <c r="BE34" i="64"/>
  <c r="BE136" i="64"/>
  <c r="BE279" i="64"/>
  <c r="BE331" i="64"/>
  <c r="BE376" i="64"/>
  <c r="BE49" i="64"/>
  <c r="BE367" i="64"/>
  <c r="BE83" i="64"/>
  <c r="BE174" i="64"/>
  <c r="BE389" i="64"/>
  <c r="BE381" i="64"/>
  <c r="BE78" i="64"/>
  <c r="BE138" i="64"/>
  <c r="BE265" i="64"/>
  <c r="BE22" i="64"/>
  <c r="BE335" i="64"/>
  <c r="BE319" i="64"/>
  <c r="BE59" i="64"/>
  <c r="BE106" i="64"/>
  <c r="BE360" i="64"/>
  <c r="BE240" i="64"/>
  <c r="BE182" i="64"/>
  <c r="BE226" i="64"/>
  <c r="BE90" i="64"/>
  <c r="BE70" i="64"/>
  <c r="BE94" i="64"/>
  <c r="BE254" i="64"/>
  <c r="BE219" i="64"/>
  <c r="BE345" i="64"/>
  <c r="BE98" i="64"/>
  <c r="BE336" i="64"/>
  <c r="BE366" i="64"/>
  <c r="BE137" i="64"/>
  <c r="BE19" i="64"/>
  <c r="BE384" i="64"/>
  <c r="BE131" i="64"/>
  <c r="BE247" i="64"/>
  <c r="BE280" i="64"/>
  <c r="BE127" i="64"/>
  <c r="BE69" i="64"/>
  <c r="BE11" i="64"/>
  <c r="BE186" i="64"/>
  <c r="BE291" i="64"/>
  <c r="BE304" i="64"/>
  <c r="BE141" i="64"/>
  <c r="BE287" i="64"/>
  <c r="BE264" i="64"/>
  <c r="BE325" i="64"/>
  <c r="BE341" i="64"/>
  <c r="BE311" i="64"/>
  <c r="BE43" i="64"/>
  <c r="BE189" i="64"/>
  <c r="BE24" i="64"/>
  <c r="BE165" i="64"/>
  <c r="BE385" i="64"/>
  <c r="BE124" i="64"/>
  <c r="BE324" i="64"/>
  <c r="BE121" i="64"/>
  <c r="BE104" i="64"/>
  <c r="BE115" i="64"/>
  <c r="BE33" i="64"/>
  <c r="BE208" i="64"/>
  <c r="BE140" i="64"/>
  <c r="BE156" i="64"/>
  <c r="BE21" i="64"/>
  <c r="BE25" i="64"/>
  <c r="BE162" i="64"/>
  <c r="BE153" i="64"/>
  <c r="BE117" i="64"/>
  <c r="BE171" i="64"/>
  <c r="BE177" i="64"/>
  <c r="BE308" i="64"/>
  <c r="BE243" i="64"/>
  <c r="BE27" i="64"/>
  <c r="BE229" i="64"/>
  <c r="BE307" i="64"/>
  <c r="BE221" i="64"/>
  <c r="BE267" i="64"/>
  <c r="BE13" i="64"/>
  <c r="BE112" i="64"/>
  <c r="BE347" i="64"/>
  <c r="BE327" i="64"/>
  <c r="BE95" i="64"/>
  <c r="BE179" i="64"/>
  <c r="BE158" i="64"/>
  <c r="BE213" i="64"/>
  <c r="BE276" i="64"/>
  <c r="BE288" i="64"/>
  <c r="BE356" i="64"/>
  <c r="BE357" i="64"/>
  <c r="BE248" i="64"/>
  <c r="BE312" i="64"/>
  <c r="BE175" i="64"/>
  <c r="BE295" i="64"/>
  <c r="BE261" i="64"/>
  <c r="BE339" i="64"/>
  <c r="BE340" i="64"/>
  <c r="BE93" i="64"/>
  <c r="BE120" i="64"/>
  <c r="BE306" i="64"/>
  <c r="BE168" i="64"/>
  <c r="BE292" i="64"/>
  <c r="BE284" i="64"/>
  <c r="BE146" i="64"/>
  <c r="BE150" i="64"/>
  <c r="BE242" i="64"/>
  <c r="BE218" i="64"/>
  <c r="BE368" i="64"/>
  <c r="BE369" i="64"/>
  <c r="BE370" i="64"/>
  <c r="BE289" i="64"/>
  <c r="BE238" i="64"/>
  <c r="BE100" i="64"/>
  <c r="BE296" i="64"/>
  <c r="BE372" i="64"/>
  <c r="BE363" i="64"/>
  <c r="BE126" i="64"/>
  <c r="BE260" i="64"/>
  <c r="BE365" i="64"/>
  <c r="BE328" i="64"/>
  <c r="BE30" i="64"/>
  <c r="BE351" i="64"/>
  <c r="BE321" i="64"/>
  <c r="BE101" i="64"/>
  <c r="BE176" i="64"/>
  <c r="BE266" i="64"/>
  <c r="BE68" i="64"/>
  <c r="BE215" i="64"/>
  <c r="BE301" i="64"/>
  <c r="BE259" i="64"/>
  <c r="BE353" i="64"/>
  <c r="BE85" i="64"/>
  <c r="BE298" i="64"/>
  <c r="BE169" i="64"/>
  <c r="BE151" i="64"/>
  <c r="BE386" i="64"/>
  <c r="BE32" i="64"/>
  <c r="BE88" i="64"/>
  <c r="BE145" i="64"/>
  <c r="BE358" i="64"/>
  <c r="BD16" i="64"/>
  <c r="BD228" i="64"/>
  <c r="BD342" i="64"/>
  <c r="BD237" i="64"/>
  <c r="BD332" i="64"/>
  <c r="BD86" i="64"/>
  <c r="BD155" i="64"/>
  <c r="BD192" i="64"/>
  <c r="BD305" i="64"/>
  <c r="BD20" i="64"/>
  <c r="BD29" i="64"/>
  <c r="BD47" i="64"/>
  <c r="BD222" i="64"/>
  <c r="BD50" i="64"/>
  <c r="BD76" i="64"/>
  <c r="BD193" i="64"/>
  <c r="BD8" i="64"/>
  <c r="BD118" i="64"/>
  <c r="BD75" i="64"/>
  <c r="BD326" i="64"/>
  <c r="BD135" i="64"/>
  <c r="BD17" i="64"/>
  <c r="BD187" i="64"/>
  <c r="BD297" i="64"/>
  <c r="BD36" i="64"/>
  <c r="BD28" i="64"/>
  <c r="BD224" i="64"/>
  <c r="BD232" i="64"/>
  <c r="BD211" i="64"/>
  <c r="BD323" i="64"/>
  <c r="BD54" i="64"/>
  <c r="BD81" i="64"/>
  <c r="BD277" i="64"/>
  <c r="BD48" i="64"/>
  <c r="BD269" i="64"/>
  <c r="BD330" i="64"/>
  <c r="BD270" i="64"/>
  <c r="BD38" i="64"/>
  <c r="BD293" i="64"/>
  <c r="BD108" i="64"/>
  <c r="BD313" i="64"/>
  <c r="BD10" i="64"/>
  <c r="BD338" i="64"/>
  <c r="BD379" i="64"/>
  <c r="BD159" i="64"/>
  <c r="BD278" i="64"/>
  <c r="BD355" i="64"/>
  <c r="BD271" i="64"/>
  <c r="BD52" i="64"/>
  <c r="BD173" i="64"/>
  <c r="BD349" i="64"/>
  <c r="BD334" i="64"/>
  <c r="BD105" i="64"/>
  <c r="BD322" i="64"/>
  <c r="BD164" i="64"/>
  <c r="BD255" i="64"/>
  <c r="BD12" i="64"/>
  <c r="BD204" i="64"/>
  <c r="BD119" i="64"/>
  <c r="BD191" i="64"/>
  <c r="BD371" i="64"/>
  <c r="BD220" i="64"/>
  <c r="BD113" i="64"/>
  <c r="BD236" i="64"/>
  <c r="BD79" i="64"/>
  <c r="BD133" i="64"/>
  <c r="BD144" i="64"/>
  <c r="BD354" i="64"/>
  <c r="BD161" i="64"/>
  <c r="BD244" i="64"/>
  <c r="BD387" i="64"/>
  <c r="BD309" i="64"/>
  <c r="BD172" i="64"/>
  <c r="BD180" i="64"/>
  <c r="BD250" i="64"/>
  <c r="BD352" i="64"/>
  <c r="BD207" i="64"/>
  <c r="BD216" i="64"/>
  <c r="BD178" i="64"/>
  <c r="BD231" i="64"/>
  <c r="BD15" i="64"/>
  <c r="BD286" i="64"/>
  <c r="BD80" i="64"/>
  <c r="BD329" i="64"/>
  <c r="BD97" i="64"/>
  <c r="BD272" i="64"/>
  <c r="BD318" i="64"/>
  <c r="BD197" i="64"/>
  <c r="BD41" i="64"/>
  <c r="BD61" i="64"/>
  <c r="BD320" i="64"/>
  <c r="BD7" i="64"/>
  <c r="BD281" i="64"/>
  <c r="BD282" i="64"/>
  <c r="BD39" i="64"/>
  <c r="BD44" i="64"/>
  <c r="BD246" i="64"/>
  <c r="BD303" i="64"/>
  <c r="BD67" i="64"/>
  <c r="BD302" i="64"/>
  <c r="BD346" i="64"/>
  <c r="BD139" i="64"/>
  <c r="BD314" i="64"/>
  <c r="BD310" i="64"/>
  <c r="BD60" i="64"/>
  <c r="BD23" i="64"/>
  <c r="BD147" i="64"/>
  <c r="BD129" i="64"/>
  <c r="BD245" i="64"/>
  <c r="BD64" i="64"/>
  <c r="BD65" i="64"/>
  <c r="BD275" i="64"/>
  <c r="BD283" i="64"/>
  <c r="BD72" i="64"/>
  <c r="BD92" i="64"/>
  <c r="BD125" i="64"/>
  <c r="BD375" i="64"/>
  <c r="BD190" i="64"/>
  <c r="BD116" i="64"/>
  <c r="BD382" i="64"/>
  <c r="BD55" i="64"/>
  <c r="BD181" i="64"/>
  <c r="BD217" i="64"/>
  <c r="BD268" i="64"/>
  <c r="BD348" i="64"/>
  <c r="BD257" i="64"/>
  <c r="BD388" i="64"/>
  <c r="BD53" i="64"/>
  <c r="BD111" i="64"/>
  <c r="BD185" i="64"/>
  <c r="BD198" i="64"/>
  <c r="BD40" i="64"/>
  <c r="BD263" i="64"/>
  <c r="BD299" i="64"/>
  <c r="BD62" i="64"/>
  <c r="BD163" i="64"/>
  <c r="BD71" i="64"/>
  <c r="BD361" i="64"/>
  <c r="BD374" i="64"/>
  <c r="BD337" i="64"/>
  <c r="BD152" i="64"/>
  <c r="BD74" i="64"/>
  <c r="BD57" i="64"/>
  <c r="BD31" i="64"/>
  <c r="BD227" i="64"/>
  <c r="BD160" i="64"/>
  <c r="BD262" i="64"/>
  <c r="BD46" i="64"/>
  <c r="BD149" i="64"/>
  <c r="BD225" i="64"/>
  <c r="BD333" i="64"/>
  <c r="BD343" i="64"/>
  <c r="BD359" i="64"/>
  <c r="BD202" i="64"/>
  <c r="BD103" i="64"/>
  <c r="BD315" i="64"/>
  <c r="BD258" i="64"/>
  <c r="BD274" i="64"/>
  <c r="BD344" i="64"/>
  <c r="BD200" i="64"/>
  <c r="BD378" i="64"/>
  <c r="BD235" i="64"/>
  <c r="BD42" i="64"/>
  <c r="BD184" i="64"/>
  <c r="BD148" i="64"/>
  <c r="BD91" i="64"/>
  <c r="BD77" i="64"/>
  <c r="BD154" i="64"/>
  <c r="BD233" i="64"/>
  <c r="BD249" i="64"/>
  <c r="BD99" i="64"/>
  <c r="BD364" i="64"/>
  <c r="BD373" i="64"/>
  <c r="BD183" i="64"/>
  <c r="BD251" i="64"/>
  <c r="BD58" i="64"/>
  <c r="BD102" i="64"/>
  <c r="BD56" i="64"/>
  <c r="BD212" i="64"/>
  <c r="BD390" i="64"/>
  <c r="BD51" i="64"/>
  <c r="BD84" i="64"/>
  <c r="BD234" i="64"/>
  <c r="BD300" i="64"/>
  <c r="BD82" i="64"/>
  <c r="BD170" i="64"/>
  <c r="BD96" i="64"/>
  <c r="BD273" i="64"/>
  <c r="BD26" i="64"/>
  <c r="BD157" i="64"/>
  <c r="BD206" i="64"/>
  <c r="BD188" i="64"/>
  <c r="BD45" i="64"/>
  <c r="BD256" i="64"/>
  <c r="BD109" i="64"/>
  <c r="BD380" i="64"/>
  <c r="BD230" i="64"/>
  <c r="BD252" i="64"/>
  <c r="BD350" i="64"/>
  <c r="BD253" i="64"/>
  <c r="BD123" i="64"/>
  <c r="BD14" i="64"/>
  <c r="BD290" i="64"/>
  <c r="BD66" i="64"/>
  <c r="BD73" i="64"/>
  <c r="BD223" i="64"/>
  <c r="BD9" i="64"/>
  <c r="BD114" i="64"/>
  <c r="BD18" i="64"/>
  <c r="BD214" i="64"/>
  <c r="BD285" i="64"/>
  <c r="BD89" i="64"/>
  <c r="BD63" i="64"/>
  <c r="BD199" i="64"/>
  <c r="BD195" i="64"/>
  <c r="BD122" i="64"/>
  <c r="BD87" i="64"/>
  <c r="BD362" i="64"/>
  <c r="BD383" i="64"/>
  <c r="BD110" i="64"/>
  <c r="BD107" i="64"/>
  <c r="BD143" i="64"/>
  <c r="BD209" i="64"/>
  <c r="BD128" i="64"/>
  <c r="BD377" i="64"/>
  <c r="BD210" i="64"/>
  <c r="BD134" i="64"/>
  <c r="BD166" i="64"/>
  <c r="BD142" i="64"/>
  <c r="BD196" i="64"/>
  <c r="BD241" i="64"/>
  <c r="BD239" i="64"/>
  <c r="BD316" i="64"/>
  <c r="BD317" i="64"/>
  <c r="BD167" i="64"/>
  <c r="BD203" i="64"/>
  <c r="BD35" i="64"/>
  <c r="BD130" i="64"/>
  <c r="BD205" i="64"/>
  <c r="BD37" i="64"/>
  <c r="BD294" i="64"/>
  <c r="BD132" i="64"/>
  <c r="BD201" i="64"/>
  <c r="BD34" i="64"/>
  <c r="BD136" i="64"/>
  <c r="BD279" i="64"/>
  <c r="BD331" i="64"/>
  <c r="BD376" i="64"/>
  <c r="BD49" i="64"/>
  <c r="BD367" i="64"/>
  <c r="BD83" i="64"/>
  <c r="BD174" i="64"/>
  <c r="BD389" i="64"/>
  <c r="BD381" i="64"/>
  <c r="BD78" i="64"/>
  <c r="BD138" i="64"/>
  <c r="BD265" i="64"/>
  <c r="BD22" i="64"/>
  <c r="BD335" i="64"/>
  <c r="BD319" i="64"/>
  <c r="BD59" i="64"/>
  <c r="BD106" i="64"/>
  <c r="BD360" i="64"/>
  <c r="BD240" i="64"/>
  <c r="BD182" i="64"/>
  <c r="BD226" i="64"/>
  <c r="BD90" i="64"/>
  <c r="BD70" i="64"/>
  <c r="BD94" i="64"/>
  <c r="BD254" i="64"/>
  <c r="BD219" i="64"/>
  <c r="BD345" i="64"/>
  <c r="BD98" i="64"/>
  <c r="BD336" i="64"/>
  <c r="BD366" i="64"/>
  <c r="BD137" i="64"/>
  <c r="BD19" i="64"/>
  <c r="BD384" i="64"/>
  <c r="BD131" i="64"/>
  <c r="BD247" i="64"/>
  <c r="BD280" i="64"/>
  <c r="BD127" i="64"/>
  <c r="BD69" i="64"/>
  <c r="BD11" i="64"/>
  <c r="BD186" i="64"/>
  <c r="BD291" i="64"/>
  <c r="BD304" i="64"/>
  <c r="BD141" i="64"/>
  <c r="BD287" i="64"/>
  <c r="BD264" i="64"/>
  <c r="BD325" i="64"/>
  <c r="BD341" i="64"/>
  <c r="BD311" i="64"/>
  <c r="BD43" i="64"/>
  <c r="BD189" i="64"/>
  <c r="BD24" i="64"/>
  <c r="BD165" i="64"/>
  <c r="BD385" i="64"/>
  <c r="BD124" i="64"/>
  <c r="BD324" i="64"/>
  <c r="BD121" i="64"/>
  <c r="BD104" i="64"/>
  <c r="BD115" i="64"/>
  <c r="BD33" i="64"/>
  <c r="BD208" i="64"/>
  <c r="BD140" i="64"/>
  <c r="BD156" i="64"/>
  <c r="BD21" i="64"/>
  <c r="BD25" i="64"/>
  <c r="BD162" i="64"/>
  <c r="BD153" i="64"/>
  <c r="BD117" i="64"/>
  <c r="BD171" i="64"/>
  <c r="BD177" i="64"/>
  <c r="BD308" i="64"/>
  <c r="BD243" i="64"/>
  <c r="BD27" i="64"/>
  <c r="BD229" i="64"/>
  <c r="BD307" i="64"/>
  <c r="BD221" i="64"/>
  <c r="BD267" i="64"/>
  <c r="BD13" i="64"/>
  <c r="BD112" i="64"/>
  <c r="BD347" i="64"/>
  <c r="BD327" i="64"/>
  <c r="BD95" i="64"/>
  <c r="BD179" i="64"/>
  <c r="BD158" i="64"/>
  <c r="BD213" i="64"/>
  <c r="BD276" i="64"/>
  <c r="BD288" i="64"/>
  <c r="BD356" i="64"/>
  <c r="BD357" i="64"/>
  <c r="BD248" i="64"/>
  <c r="BD312" i="64"/>
  <c r="BD175" i="64"/>
  <c r="BD295" i="64"/>
  <c r="BD261" i="64"/>
  <c r="BD339" i="64"/>
  <c r="BD340" i="64"/>
  <c r="BD93" i="64"/>
  <c r="BD120" i="64"/>
  <c r="BD306" i="64"/>
  <c r="BD168" i="64"/>
  <c r="BD292" i="64"/>
  <c r="BD284" i="64"/>
  <c r="BD146" i="64"/>
  <c r="BD150" i="64"/>
  <c r="BD242" i="64"/>
  <c r="BD218" i="64"/>
  <c r="BD368" i="64"/>
  <c r="BD369" i="64"/>
  <c r="BD370" i="64"/>
  <c r="BD289" i="64"/>
  <c r="BD238" i="64"/>
  <c r="BD100" i="64"/>
  <c r="BD296" i="64"/>
  <c r="BD372" i="64"/>
  <c r="BD363" i="64"/>
  <c r="BD126" i="64"/>
  <c r="BD260" i="64"/>
  <c r="BD365" i="64"/>
  <c r="BD328" i="64"/>
  <c r="BD30" i="64"/>
  <c r="BD351" i="64"/>
  <c r="BD321" i="64"/>
  <c r="BD101" i="64"/>
  <c r="BD176" i="64"/>
  <c r="BD266" i="64"/>
  <c r="BD68" i="64"/>
  <c r="BD215" i="64"/>
  <c r="BD301" i="64"/>
  <c r="BD259" i="64"/>
  <c r="BD353" i="64"/>
  <c r="BD85" i="64"/>
  <c r="BD298" i="64"/>
  <c r="BD169" i="64"/>
  <c r="BD151" i="64"/>
  <c r="BD386" i="64"/>
  <c r="BD32" i="64"/>
  <c r="BD88" i="64"/>
  <c r="BD145" i="64"/>
  <c r="BD358" i="64"/>
  <c r="BC16" i="64"/>
  <c r="BC228" i="64"/>
  <c r="BC342" i="64"/>
  <c r="BC237" i="64"/>
  <c r="BC332" i="64"/>
  <c r="BC86" i="64"/>
  <c r="BC155" i="64"/>
  <c r="BC192" i="64"/>
  <c r="BC305" i="64"/>
  <c r="BC20" i="64"/>
  <c r="BC29" i="64"/>
  <c r="BC47" i="64"/>
  <c r="BC222" i="64"/>
  <c r="BC50" i="64"/>
  <c r="BC76" i="64"/>
  <c r="BC193" i="64"/>
  <c r="BC8" i="64"/>
  <c r="BC118" i="64"/>
  <c r="BC75" i="64"/>
  <c r="BC326" i="64"/>
  <c r="BC135" i="64"/>
  <c r="BC17" i="64"/>
  <c r="BC187" i="64"/>
  <c r="BC297" i="64"/>
  <c r="BC36" i="64"/>
  <c r="BC28" i="64"/>
  <c r="BC224" i="64"/>
  <c r="BC232" i="64"/>
  <c r="BC211" i="64"/>
  <c r="BC323" i="64"/>
  <c r="BC54" i="64"/>
  <c r="BC81" i="64"/>
  <c r="BC277" i="64"/>
  <c r="BC48" i="64"/>
  <c r="BC269" i="64"/>
  <c r="BC330" i="64"/>
  <c r="BC270" i="64"/>
  <c r="BC38" i="64"/>
  <c r="BC293" i="64"/>
  <c r="BC108" i="64"/>
  <c r="BC313" i="64"/>
  <c r="BC10" i="64"/>
  <c r="BC338" i="64"/>
  <c r="BC379" i="64"/>
  <c r="BC159" i="64"/>
  <c r="BC278" i="64"/>
  <c r="BC355" i="64"/>
  <c r="BC271" i="64"/>
  <c r="BC52" i="64"/>
  <c r="BC173" i="64"/>
  <c r="BC349" i="64"/>
  <c r="BC334" i="64"/>
  <c r="BC105" i="64"/>
  <c r="BC322" i="64"/>
  <c r="BC164" i="64"/>
  <c r="BC255" i="64"/>
  <c r="BC12" i="64"/>
  <c r="BC204" i="64"/>
  <c r="BC119" i="64"/>
  <c r="BC191" i="64"/>
  <c r="BC371" i="64"/>
  <c r="BC220" i="64"/>
  <c r="BC113" i="64"/>
  <c r="BC236" i="64"/>
  <c r="BC79" i="64"/>
  <c r="BC133" i="64"/>
  <c r="BC144" i="64"/>
  <c r="BC354" i="64"/>
  <c r="BC161" i="64"/>
  <c r="BC244" i="64"/>
  <c r="BC387" i="64"/>
  <c r="BC309" i="64"/>
  <c r="BC172" i="64"/>
  <c r="BC180" i="64"/>
  <c r="BC250" i="64"/>
  <c r="BC352" i="64"/>
  <c r="BC207" i="64"/>
  <c r="BC216" i="64"/>
  <c r="BC178" i="64"/>
  <c r="BC231" i="64"/>
  <c r="BC15" i="64"/>
  <c r="BC286" i="64"/>
  <c r="BC80" i="64"/>
  <c r="BC329" i="64"/>
  <c r="BC97" i="64"/>
  <c r="BC272" i="64"/>
  <c r="BC318" i="64"/>
  <c r="BC197" i="64"/>
  <c r="BC41" i="64"/>
  <c r="BC61" i="64"/>
  <c r="BC320" i="64"/>
  <c r="BC7" i="64"/>
  <c r="BC281" i="64"/>
  <c r="BC282" i="64"/>
  <c r="BC39" i="64"/>
  <c r="BC44" i="64"/>
  <c r="BC246" i="64"/>
  <c r="BC303" i="64"/>
  <c r="BC67" i="64"/>
  <c r="BC302" i="64"/>
  <c r="BC346" i="64"/>
  <c r="BC139" i="64"/>
  <c r="BC314" i="64"/>
  <c r="BC310" i="64"/>
  <c r="BC60" i="64"/>
  <c r="BC23" i="64"/>
  <c r="BC147" i="64"/>
  <c r="BC129" i="64"/>
  <c r="BC245" i="64"/>
  <c r="BC64" i="64"/>
  <c r="BC65" i="64"/>
  <c r="BC275" i="64"/>
  <c r="BC283" i="64"/>
  <c r="BC72" i="64"/>
  <c r="BC92" i="64"/>
  <c r="BC125" i="64"/>
  <c r="BC375" i="64"/>
  <c r="BC190" i="64"/>
  <c r="BC116" i="64"/>
  <c r="BC382" i="64"/>
  <c r="BC55" i="64"/>
  <c r="BC181" i="64"/>
  <c r="BC217" i="64"/>
  <c r="BC268" i="64"/>
  <c r="BC348" i="64"/>
  <c r="BC257" i="64"/>
  <c r="BC388" i="64"/>
  <c r="BC53" i="64"/>
  <c r="BC111" i="64"/>
  <c r="BC185" i="64"/>
  <c r="BC198" i="64"/>
  <c r="BC40" i="64"/>
  <c r="BC263" i="64"/>
  <c r="BC299" i="64"/>
  <c r="BC62" i="64"/>
  <c r="BC163" i="64"/>
  <c r="BC71" i="64"/>
  <c r="BC361" i="64"/>
  <c r="BC374" i="64"/>
  <c r="BC337" i="64"/>
  <c r="BC152" i="64"/>
  <c r="BC74" i="64"/>
  <c r="BC57" i="64"/>
  <c r="BC31" i="64"/>
  <c r="BC227" i="64"/>
  <c r="BC160" i="64"/>
  <c r="BC262" i="64"/>
  <c r="BC46" i="64"/>
  <c r="BC149" i="64"/>
  <c r="BC225" i="64"/>
  <c r="BC333" i="64"/>
  <c r="BC343" i="64"/>
  <c r="BC359" i="64"/>
  <c r="BC202" i="64"/>
  <c r="BC103" i="64"/>
  <c r="BC315" i="64"/>
  <c r="BC258" i="64"/>
  <c r="BC274" i="64"/>
  <c r="BC344" i="64"/>
  <c r="BC200" i="64"/>
  <c r="BC378" i="64"/>
  <c r="BC235" i="64"/>
  <c r="BC42" i="64"/>
  <c r="BC184" i="64"/>
  <c r="BC148" i="64"/>
  <c r="BC91" i="64"/>
  <c r="BC77" i="64"/>
  <c r="BC154" i="64"/>
  <c r="BC233" i="64"/>
  <c r="BC249" i="64"/>
  <c r="BC99" i="64"/>
  <c r="BC364" i="64"/>
  <c r="BC373" i="64"/>
  <c r="BC183" i="64"/>
  <c r="BC251" i="64"/>
  <c r="BC58" i="64"/>
  <c r="BC102" i="64"/>
  <c r="BC56" i="64"/>
  <c r="BC212" i="64"/>
  <c r="BC390" i="64"/>
  <c r="BC51" i="64"/>
  <c r="BC84" i="64"/>
  <c r="BC234" i="64"/>
  <c r="BC300" i="64"/>
  <c r="BC82" i="64"/>
  <c r="BC170" i="64"/>
  <c r="BC96" i="64"/>
  <c r="BC273" i="64"/>
  <c r="BC26" i="64"/>
  <c r="BC157" i="64"/>
  <c r="BC206" i="64"/>
  <c r="BC188" i="64"/>
  <c r="BC45" i="64"/>
  <c r="BC256" i="64"/>
  <c r="BC109" i="64"/>
  <c r="BC380" i="64"/>
  <c r="BC230" i="64"/>
  <c r="BC252" i="64"/>
  <c r="BC350" i="64"/>
  <c r="BC253" i="64"/>
  <c r="BC123" i="64"/>
  <c r="BC14" i="64"/>
  <c r="BC290" i="64"/>
  <c r="BC66" i="64"/>
  <c r="BC73" i="64"/>
  <c r="BC223" i="64"/>
  <c r="BC9" i="64"/>
  <c r="BC114" i="64"/>
  <c r="BC18" i="64"/>
  <c r="BC214" i="64"/>
  <c r="BC285" i="64"/>
  <c r="BC89" i="64"/>
  <c r="BC63" i="64"/>
  <c r="BC199" i="64"/>
  <c r="BC195" i="64"/>
  <c r="BC122" i="64"/>
  <c r="BC87" i="64"/>
  <c r="BC362" i="64"/>
  <c r="BC383" i="64"/>
  <c r="BC110" i="64"/>
  <c r="BC107" i="64"/>
  <c r="BC143" i="64"/>
  <c r="BC209" i="64"/>
  <c r="BC128" i="64"/>
  <c r="BC377" i="64"/>
  <c r="BC210" i="64"/>
  <c r="BC134" i="64"/>
  <c r="BC166" i="64"/>
  <c r="BC142" i="64"/>
  <c r="BC196" i="64"/>
  <c r="BC241" i="64"/>
  <c r="BC239" i="64"/>
  <c r="BC316" i="64"/>
  <c r="BC317" i="64"/>
  <c r="BC167" i="64"/>
  <c r="BC203" i="64"/>
  <c r="BC35" i="64"/>
  <c r="BC130" i="64"/>
  <c r="BC205" i="64"/>
  <c r="BC37" i="64"/>
  <c r="BC294" i="64"/>
  <c r="BC132" i="64"/>
  <c r="BC201" i="64"/>
  <c r="BC34" i="64"/>
  <c r="BC136" i="64"/>
  <c r="BC279" i="64"/>
  <c r="BC331" i="64"/>
  <c r="BC376" i="64"/>
  <c r="BC49" i="64"/>
  <c r="BC367" i="64"/>
  <c r="BC83" i="64"/>
  <c r="BC174" i="64"/>
  <c r="BC389" i="64"/>
  <c r="BC381" i="64"/>
  <c r="BC78" i="64"/>
  <c r="BC138" i="64"/>
  <c r="BC265" i="64"/>
  <c r="BC22" i="64"/>
  <c r="BC335" i="64"/>
  <c r="BC319" i="64"/>
  <c r="BC59" i="64"/>
  <c r="BC106" i="64"/>
  <c r="BC360" i="64"/>
  <c r="BC240" i="64"/>
  <c r="BC182" i="64"/>
  <c r="BC226" i="64"/>
  <c r="BC90" i="64"/>
  <c r="BC70" i="64"/>
  <c r="BC94" i="64"/>
  <c r="BC254" i="64"/>
  <c r="BC219" i="64"/>
  <c r="BC345" i="64"/>
  <c r="BC98" i="64"/>
  <c r="BC336" i="64"/>
  <c r="BC366" i="64"/>
  <c r="BC137" i="64"/>
  <c r="BC19" i="64"/>
  <c r="BC384" i="64"/>
  <c r="BC131" i="64"/>
  <c r="BC247" i="64"/>
  <c r="BC280" i="64"/>
  <c r="BC127" i="64"/>
  <c r="BC69" i="64"/>
  <c r="BC11" i="64"/>
  <c r="BC186" i="64"/>
  <c r="BC291" i="64"/>
  <c r="BC304" i="64"/>
  <c r="BC141" i="64"/>
  <c r="BC287" i="64"/>
  <c r="BC264" i="64"/>
  <c r="BC325" i="64"/>
  <c r="BC341" i="64"/>
  <c r="BC311" i="64"/>
  <c r="BC43" i="64"/>
  <c r="BC189" i="64"/>
  <c r="BC24" i="64"/>
  <c r="BC165" i="64"/>
  <c r="BC385" i="64"/>
  <c r="BC124" i="64"/>
  <c r="BC324" i="64"/>
  <c r="BC121" i="64"/>
  <c r="BC104" i="64"/>
  <c r="BC115" i="64"/>
  <c r="BC33" i="64"/>
  <c r="BC208" i="64"/>
  <c r="BC140" i="64"/>
  <c r="BC156" i="64"/>
  <c r="BC21" i="64"/>
  <c r="BC25" i="64"/>
  <c r="BC162" i="64"/>
  <c r="BC153" i="64"/>
  <c r="BC117" i="64"/>
  <c r="BC171" i="64"/>
  <c r="BC177" i="64"/>
  <c r="BC308" i="64"/>
  <c r="BC243" i="64"/>
  <c r="BC27" i="64"/>
  <c r="BC229" i="64"/>
  <c r="BC307" i="64"/>
  <c r="BC221" i="64"/>
  <c r="BC267" i="64"/>
  <c r="BC13" i="64"/>
  <c r="BC112" i="64"/>
  <c r="BC347" i="64"/>
  <c r="BC327" i="64"/>
  <c r="BC95" i="64"/>
  <c r="BC179" i="64"/>
  <c r="BC158" i="64"/>
  <c r="BC213" i="64"/>
  <c r="BC276" i="64"/>
  <c r="BC288" i="64"/>
  <c r="BC356" i="64"/>
  <c r="BC357" i="64"/>
  <c r="BC248" i="64"/>
  <c r="BC312" i="64"/>
  <c r="BC175" i="64"/>
  <c r="BC295" i="64"/>
  <c r="BC261" i="64"/>
  <c r="BC339" i="64"/>
  <c r="BC340" i="64"/>
  <c r="BC93" i="64"/>
  <c r="BC120" i="64"/>
  <c r="BC306" i="64"/>
  <c r="BC168" i="64"/>
  <c r="BC292" i="64"/>
  <c r="BC284" i="64"/>
  <c r="BC146" i="64"/>
  <c r="BC150" i="64"/>
  <c r="BC242" i="64"/>
  <c r="BC218" i="64"/>
  <c r="BC368" i="64"/>
  <c r="BC369" i="64"/>
  <c r="BC370" i="64"/>
  <c r="BC289" i="64"/>
  <c r="BC238" i="64"/>
  <c r="BC100" i="64"/>
  <c r="BC296" i="64"/>
  <c r="BC372" i="64"/>
  <c r="BC363" i="64"/>
  <c r="BC126" i="64"/>
  <c r="BC260" i="64"/>
  <c r="BC365" i="64"/>
  <c r="BC328" i="64"/>
  <c r="BC30" i="64"/>
  <c r="BC351" i="64"/>
  <c r="BC321" i="64"/>
  <c r="BC101" i="64"/>
  <c r="BC176" i="64"/>
  <c r="BC266" i="64"/>
  <c r="BC68" i="64"/>
  <c r="BC215" i="64"/>
  <c r="BC301" i="64"/>
  <c r="BC259" i="64"/>
  <c r="BC353" i="64"/>
  <c r="BC85" i="64"/>
  <c r="BC298" i="64"/>
  <c r="BC169" i="64"/>
  <c r="BC151" i="64"/>
  <c r="BC386" i="64"/>
  <c r="BC32" i="64"/>
  <c r="BC88" i="64"/>
  <c r="BC145" i="64"/>
  <c r="BC358" i="64"/>
  <c r="BB16" i="64"/>
  <c r="BB228" i="64"/>
  <c r="BB342" i="64"/>
  <c r="BB237" i="64"/>
  <c r="BB332" i="64"/>
  <c r="BB86" i="64"/>
  <c r="BB155" i="64"/>
  <c r="BB192" i="64"/>
  <c r="BB305" i="64"/>
  <c r="BB20" i="64"/>
  <c r="BB29" i="64"/>
  <c r="BB47" i="64"/>
  <c r="BB222" i="64"/>
  <c r="BB50" i="64"/>
  <c r="BB76" i="64"/>
  <c r="BB193" i="64"/>
  <c r="BB8" i="64"/>
  <c r="BB118" i="64"/>
  <c r="BB75" i="64"/>
  <c r="BB326" i="64"/>
  <c r="BB135" i="64"/>
  <c r="BB17" i="64"/>
  <c r="BB187" i="64"/>
  <c r="BB297" i="64"/>
  <c r="BB36" i="64"/>
  <c r="BB28" i="64"/>
  <c r="BB224" i="64"/>
  <c r="BB232" i="64"/>
  <c r="BB211" i="64"/>
  <c r="BB323" i="64"/>
  <c r="BB54" i="64"/>
  <c r="BB81" i="64"/>
  <c r="BB277" i="64"/>
  <c r="BB48" i="64"/>
  <c r="BB269" i="64"/>
  <c r="BB330" i="64"/>
  <c r="BB270" i="64"/>
  <c r="BB38" i="64"/>
  <c r="BB293" i="64"/>
  <c r="BB108" i="64"/>
  <c r="BB313" i="64"/>
  <c r="BB10" i="64"/>
  <c r="BB338" i="64"/>
  <c r="BB379" i="64"/>
  <c r="BB159" i="64"/>
  <c r="BB278" i="64"/>
  <c r="BB355" i="64"/>
  <c r="BB271" i="64"/>
  <c r="BB52" i="64"/>
  <c r="BB173" i="64"/>
  <c r="BB349" i="64"/>
  <c r="BB334" i="64"/>
  <c r="BB105" i="64"/>
  <c r="BB322" i="64"/>
  <c r="BB164" i="64"/>
  <c r="BB255" i="64"/>
  <c r="BB12" i="64"/>
  <c r="BB204" i="64"/>
  <c r="BB119" i="64"/>
  <c r="BB191" i="64"/>
  <c r="BB371" i="64"/>
  <c r="BB220" i="64"/>
  <c r="BB113" i="64"/>
  <c r="BB236" i="64"/>
  <c r="BB79" i="64"/>
  <c r="BB133" i="64"/>
  <c r="BB144" i="64"/>
  <c r="BB354" i="64"/>
  <c r="BB161" i="64"/>
  <c r="BB244" i="64"/>
  <c r="BB387" i="64"/>
  <c r="BB309" i="64"/>
  <c r="BB172" i="64"/>
  <c r="BB180" i="64"/>
  <c r="BB250" i="64"/>
  <c r="BB352" i="64"/>
  <c r="BB207" i="64"/>
  <c r="BB216" i="64"/>
  <c r="BB178" i="64"/>
  <c r="BB231" i="64"/>
  <c r="BB15" i="64"/>
  <c r="BB286" i="64"/>
  <c r="BB80" i="64"/>
  <c r="BB329" i="64"/>
  <c r="BB97" i="64"/>
  <c r="BB272" i="64"/>
  <c r="BB318" i="64"/>
  <c r="BB197" i="64"/>
  <c r="BB41" i="64"/>
  <c r="BB61" i="64"/>
  <c r="BB320" i="64"/>
  <c r="BB7" i="64"/>
  <c r="BB281" i="64"/>
  <c r="BB282" i="64"/>
  <c r="BB39" i="64"/>
  <c r="BB44" i="64"/>
  <c r="BB246" i="64"/>
  <c r="BB303" i="64"/>
  <c r="BB67" i="64"/>
  <c r="BB302" i="64"/>
  <c r="BB346" i="64"/>
  <c r="BB139" i="64"/>
  <c r="BB314" i="64"/>
  <c r="BB310" i="64"/>
  <c r="BB60" i="64"/>
  <c r="BB23" i="64"/>
  <c r="BB147" i="64"/>
  <c r="BB129" i="64"/>
  <c r="BB245" i="64"/>
  <c r="BB64" i="64"/>
  <c r="BB65" i="64"/>
  <c r="BB275" i="64"/>
  <c r="BB283" i="64"/>
  <c r="BB72" i="64"/>
  <c r="BB92" i="64"/>
  <c r="BB125" i="64"/>
  <c r="BB375" i="64"/>
  <c r="BB190" i="64"/>
  <c r="BB116" i="64"/>
  <c r="BB382" i="64"/>
  <c r="BB55" i="64"/>
  <c r="BB181" i="64"/>
  <c r="BB217" i="64"/>
  <c r="BB268" i="64"/>
  <c r="BB348" i="64"/>
  <c r="BB257" i="64"/>
  <c r="BB388" i="64"/>
  <c r="BB53" i="64"/>
  <c r="BB111" i="64"/>
  <c r="BB185" i="64"/>
  <c r="BB198" i="64"/>
  <c r="BB40" i="64"/>
  <c r="BB263" i="64"/>
  <c r="BB299" i="64"/>
  <c r="BB62" i="64"/>
  <c r="BB163" i="64"/>
  <c r="BB71" i="64"/>
  <c r="BB361" i="64"/>
  <c r="BB374" i="64"/>
  <c r="BB337" i="64"/>
  <c r="BB152" i="64"/>
  <c r="BB74" i="64"/>
  <c r="BB57" i="64"/>
  <c r="BB31" i="64"/>
  <c r="BB227" i="64"/>
  <c r="BB160" i="64"/>
  <c r="BB262" i="64"/>
  <c r="BB46" i="64"/>
  <c r="BB149" i="64"/>
  <c r="BB225" i="64"/>
  <c r="BB333" i="64"/>
  <c r="BB343" i="64"/>
  <c r="BB359" i="64"/>
  <c r="BB202" i="64"/>
  <c r="BB103" i="64"/>
  <c r="BB315" i="64"/>
  <c r="BB258" i="64"/>
  <c r="BB274" i="64"/>
  <c r="BB344" i="64"/>
  <c r="BB200" i="64"/>
  <c r="BB378" i="64"/>
  <c r="BB235" i="64"/>
  <c r="BB42" i="64"/>
  <c r="BB184" i="64"/>
  <c r="BB148" i="64"/>
  <c r="BB91" i="64"/>
  <c r="BB77" i="64"/>
  <c r="BB154" i="64"/>
  <c r="BB233" i="64"/>
  <c r="BB249" i="64"/>
  <c r="BB99" i="64"/>
  <c r="BB364" i="64"/>
  <c r="BB373" i="64"/>
  <c r="BB183" i="64"/>
  <c r="BB251" i="64"/>
  <c r="BB58" i="64"/>
  <c r="BB102" i="64"/>
  <c r="BB56" i="64"/>
  <c r="BB212" i="64"/>
  <c r="BB390" i="64"/>
  <c r="BB51" i="64"/>
  <c r="BB84" i="64"/>
  <c r="BB234" i="64"/>
  <c r="BB300" i="64"/>
  <c r="BB82" i="64"/>
  <c r="BB170" i="64"/>
  <c r="BB96" i="64"/>
  <c r="BB273" i="64"/>
  <c r="BB26" i="64"/>
  <c r="BB157" i="64"/>
  <c r="BB206" i="64"/>
  <c r="BB188" i="64"/>
  <c r="BB45" i="64"/>
  <c r="BB256" i="64"/>
  <c r="BB109" i="64"/>
  <c r="BB380" i="64"/>
  <c r="BB230" i="64"/>
  <c r="BB252" i="64"/>
  <c r="BB350" i="64"/>
  <c r="BB253" i="64"/>
  <c r="BB123" i="64"/>
  <c r="BB14" i="64"/>
  <c r="BB290" i="64"/>
  <c r="BB66" i="64"/>
  <c r="BB73" i="64"/>
  <c r="BB223" i="64"/>
  <c r="BB9" i="64"/>
  <c r="BB114" i="64"/>
  <c r="BB18" i="64"/>
  <c r="BB214" i="64"/>
  <c r="BB285" i="64"/>
  <c r="BB89" i="64"/>
  <c r="BB63" i="64"/>
  <c r="BB199" i="64"/>
  <c r="BB195" i="64"/>
  <c r="BB122" i="64"/>
  <c r="BB87" i="64"/>
  <c r="BB362" i="64"/>
  <c r="BB383" i="64"/>
  <c r="BB110" i="64"/>
  <c r="BB107" i="64"/>
  <c r="BB143" i="64"/>
  <c r="BB209" i="64"/>
  <c r="BB128" i="64"/>
  <c r="BB377" i="64"/>
  <c r="BB210" i="64"/>
  <c r="BB134" i="64"/>
  <c r="BB166" i="64"/>
  <c r="BB142" i="64"/>
  <c r="BB196" i="64"/>
  <c r="BB241" i="64"/>
  <c r="BB239" i="64"/>
  <c r="BB316" i="64"/>
  <c r="BB317" i="64"/>
  <c r="BB167" i="64"/>
  <c r="BB203" i="64"/>
  <c r="BB35" i="64"/>
  <c r="BB130" i="64"/>
  <c r="BB205" i="64"/>
  <c r="BB37" i="64"/>
  <c r="BB294" i="64"/>
  <c r="BB132" i="64"/>
  <c r="BB201" i="64"/>
  <c r="BB34" i="64"/>
  <c r="BB136" i="64"/>
  <c r="BB279" i="64"/>
  <c r="BB331" i="64"/>
  <c r="BB376" i="64"/>
  <c r="BB49" i="64"/>
  <c r="BB367" i="64"/>
  <c r="BB83" i="64"/>
  <c r="BB174" i="64"/>
  <c r="BB389" i="64"/>
  <c r="BB381" i="64"/>
  <c r="BB78" i="64"/>
  <c r="BB138" i="64"/>
  <c r="BB265" i="64"/>
  <c r="BB22" i="64"/>
  <c r="BB335" i="64"/>
  <c r="BB319" i="64"/>
  <c r="BB59" i="64"/>
  <c r="BB106" i="64"/>
  <c r="BB360" i="64"/>
  <c r="BB240" i="64"/>
  <c r="BB182" i="64"/>
  <c r="BB226" i="64"/>
  <c r="BB90" i="64"/>
  <c r="BB70" i="64"/>
  <c r="BB94" i="64"/>
  <c r="BB254" i="64"/>
  <c r="BB219" i="64"/>
  <c r="BB345" i="64"/>
  <c r="BB98" i="64"/>
  <c r="BB336" i="64"/>
  <c r="BB366" i="64"/>
  <c r="BB137" i="64"/>
  <c r="BB19" i="64"/>
  <c r="BB384" i="64"/>
  <c r="BB131" i="64"/>
  <c r="BB247" i="64"/>
  <c r="BB280" i="64"/>
  <c r="BB127" i="64"/>
  <c r="BB69" i="64"/>
  <c r="BB11" i="64"/>
  <c r="BB186" i="64"/>
  <c r="BB291" i="64"/>
  <c r="BB304" i="64"/>
  <c r="BB141" i="64"/>
  <c r="BB287" i="64"/>
  <c r="BB264" i="64"/>
  <c r="BB325" i="64"/>
  <c r="BB341" i="64"/>
  <c r="BB311" i="64"/>
  <c r="BB43" i="64"/>
  <c r="BB189" i="64"/>
  <c r="BB24" i="64"/>
  <c r="BB165" i="64"/>
  <c r="BB385" i="64"/>
  <c r="BB124" i="64"/>
  <c r="BB324" i="64"/>
  <c r="BB121" i="64"/>
  <c r="BB104" i="64"/>
  <c r="BB115" i="64"/>
  <c r="BB33" i="64"/>
  <c r="BB208" i="64"/>
  <c r="BB140" i="64"/>
  <c r="BB156" i="64"/>
  <c r="BB21" i="64"/>
  <c r="BB25" i="64"/>
  <c r="BB162" i="64"/>
  <c r="BB153" i="64"/>
  <c r="BB117" i="64"/>
  <c r="BB171" i="64"/>
  <c r="BB177" i="64"/>
  <c r="BB308" i="64"/>
  <c r="BB243" i="64"/>
  <c r="BB27" i="64"/>
  <c r="BB229" i="64"/>
  <c r="BB307" i="64"/>
  <c r="BB221" i="64"/>
  <c r="BB267" i="64"/>
  <c r="BB13" i="64"/>
  <c r="BB112" i="64"/>
  <c r="BB347" i="64"/>
  <c r="BB327" i="64"/>
  <c r="BB95" i="64"/>
  <c r="BB179" i="64"/>
  <c r="BB158" i="64"/>
  <c r="BB213" i="64"/>
  <c r="BB276" i="64"/>
  <c r="BB288" i="64"/>
  <c r="BB356" i="64"/>
  <c r="BB357" i="64"/>
  <c r="BB248" i="64"/>
  <c r="BB312" i="64"/>
  <c r="BB175" i="64"/>
  <c r="BB295" i="64"/>
  <c r="BB261" i="64"/>
  <c r="BB339" i="64"/>
  <c r="BB340" i="64"/>
  <c r="BB93" i="64"/>
  <c r="BB120" i="64"/>
  <c r="BB306" i="64"/>
  <c r="BB168" i="64"/>
  <c r="BB292" i="64"/>
  <c r="BB284" i="64"/>
  <c r="BB146" i="64"/>
  <c r="BB150" i="64"/>
  <c r="BB242" i="64"/>
  <c r="BB218" i="64"/>
  <c r="BB368" i="64"/>
  <c r="BB369" i="64"/>
  <c r="BB370" i="64"/>
  <c r="BB289" i="64"/>
  <c r="BB238" i="64"/>
  <c r="BB100" i="64"/>
  <c r="BB296" i="64"/>
  <c r="BB372" i="64"/>
  <c r="BB363" i="64"/>
  <c r="BB126" i="64"/>
  <c r="BB260" i="64"/>
  <c r="BB365" i="64"/>
  <c r="BB328" i="64"/>
  <c r="BB30" i="64"/>
  <c r="BB351" i="64"/>
  <c r="BB321" i="64"/>
  <c r="BB101" i="64"/>
  <c r="BB176" i="64"/>
  <c r="BB266" i="64"/>
  <c r="BB68" i="64"/>
  <c r="BB215" i="64"/>
  <c r="BB301" i="64"/>
  <c r="BB259" i="64"/>
  <c r="BB353" i="64"/>
  <c r="BB85" i="64"/>
  <c r="BB298" i="64"/>
  <c r="BB169" i="64"/>
  <c r="BB151" i="64"/>
  <c r="BB386" i="64"/>
  <c r="BB32" i="64"/>
  <c r="BB88" i="64"/>
  <c r="BB145" i="64"/>
  <c r="BB358" i="64"/>
  <c r="Q238" i="64" l="1"/>
  <c r="R238" i="64"/>
  <c r="Q276" i="64"/>
  <c r="R276" i="64"/>
  <c r="Q177" i="64"/>
  <c r="R177" i="64"/>
  <c r="Q385" i="64"/>
  <c r="R385" i="64"/>
  <c r="R69" i="64"/>
  <c r="Q69" i="64"/>
  <c r="Q389" i="64"/>
  <c r="R389" i="64"/>
  <c r="Q201" i="64"/>
  <c r="R201" i="64"/>
  <c r="R134" i="64"/>
  <c r="Q134" i="64"/>
  <c r="Q18" i="64"/>
  <c r="R18" i="64"/>
  <c r="Q58" i="64"/>
  <c r="R58" i="64"/>
  <c r="Q149" i="64"/>
  <c r="R149" i="64"/>
  <c r="R263" i="64"/>
  <c r="Q263" i="64"/>
  <c r="Q129" i="64"/>
  <c r="R129" i="64"/>
  <c r="R246" i="64"/>
  <c r="Q246" i="64"/>
  <c r="Q244" i="64"/>
  <c r="R244" i="64"/>
  <c r="R164" i="64"/>
  <c r="Q164" i="64"/>
  <c r="R108" i="64"/>
  <c r="Q108" i="64"/>
  <c r="Q326" i="64"/>
  <c r="R326" i="64"/>
  <c r="R88" i="64"/>
  <c r="Q88" i="64"/>
  <c r="Q370" i="64"/>
  <c r="R370" i="64"/>
  <c r="Q213" i="64"/>
  <c r="R213" i="64"/>
  <c r="R171" i="64"/>
  <c r="Q171" i="64"/>
  <c r="Q165" i="64"/>
  <c r="R165" i="64"/>
  <c r="R127" i="64"/>
  <c r="Q127" i="64"/>
  <c r="Q174" i="64"/>
  <c r="R174" i="64"/>
  <c r="Q37" i="64"/>
  <c r="R37" i="64"/>
  <c r="Q107" i="64"/>
  <c r="R107" i="64"/>
  <c r="R223" i="64"/>
  <c r="Q223" i="64"/>
  <c r="R251" i="64"/>
  <c r="Q251" i="64"/>
  <c r="R227" i="64"/>
  <c r="Q227" i="64"/>
  <c r="Q40" i="64"/>
  <c r="R40" i="64"/>
  <c r="R23" i="64"/>
  <c r="Q23" i="64"/>
  <c r="Q39" i="64"/>
  <c r="R39" i="64"/>
  <c r="R144" i="64"/>
  <c r="Q144" i="64"/>
  <c r="Q322" i="64"/>
  <c r="R322" i="64"/>
  <c r="Q38" i="64"/>
  <c r="R38" i="64"/>
  <c r="R151" i="64"/>
  <c r="Q151" i="64"/>
  <c r="Q368" i="64"/>
  <c r="R368" i="64"/>
  <c r="R158" i="64"/>
  <c r="Q158" i="64"/>
  <c r="Q117" i="64"/>
  <c r="R117" i="64"/>
  <c r="Q24" i="64"/>
  <c r="R24" i="64"/>
  <c r="Q366" i="64"/>
  <c r="R366" i="64"/>
  <c r="Q49" i="64"/>
  <c r="R49" i="64"/>
  <c r="Q205" i="64"/>
  <c r="R205" i="64"/>
  <c r="Q383" i="64"/>
  <c r="R383" i="64"/>
  <c r="Q256" i="64"/>
  <c r="R256" i="64"/>
  <c r="Q364" i="64"/>
  <c r="R364" i="64"/>
  <c r="Q31" i="64"/>
  <c r="R31" i="64"/>
  <c r="Q185" i="64"/>
  <c r="R185" i="64"/>
  <c r="Q60" i="64"/>
  <c r="R60" i="64"/>
  <c r="Q282" i="64"/>
  <c r="R282" i="64"/>
  <c r="Q133" i="64"/>
  <c r="R133" i="64"/>
  <c r="R105" i="64"/>
  <c r="Q105" i="64"/>
  <c r="Q323" i="64"/>
  <c r="R323" i="64"/>
  <c r="Q50" i="64"/>
  <c r="R50" i="64"/>
  <c r="Q169" i="64"/>
  <c r="R169" i="64"/>
  <c r="R284" i="64"/>
  <c r="Q284" i="64"/>
  <c r="R95" i="64"/>
  <c r="Q95" i="64"/>
  <c r="Q153" i="64"/>
  <c r="R153" i="64"/>
  <c r="Q43" i="64"/>
  <c r="R43" i="64"/>
  <c r="Q226" i="64"/>
  <c r="R226" i="64"/>
  <c r="Q376" i="64"/>
  <c r="R376" i="64"/>
  <c r="Q35" i="64"/>
  <c r="R35" i="64"/>
  <c r="R87" i="64"/>
  <c r="Q87" i="64"/>
  <c r="R188" i="64"/>
  <c r="Q188" i="64"/>
  <c r="Q249" i="64"/>
  <c r="R249" i="64"/>
  <c r="Q74" i="64"/>
  <c r="R74" i="64"/>
  <c r="Q388" i="64"/>
  <c r="R388" i="64"/>
  <c r="R314" i="64"/>
  <c r="Q314" i="64"/>
  <c r="R272" i="64"/>
  <c r="Q272" i="64"/>
  <c r="R113" i="64"/>
  <c r="Q113" i="64"/>
  <c r="Q334" i="64"/>
  <c r="R334" i="64"/>
  <c r="Q232" i="64"/>
  <c r="R232" i="64"/>
  <c r="R222" i="64"/>
  <c r="Q222" i="64"/>
  <c r="Q353" i="64"/>
  <c r="R353" i="64"/>
  <c r="Q168" i="64"/>
  <c r="R168" i="64"/>
  <c r="R112" i="64"/>
  <c r="Q112" i="64"/>
  <c r="Q25" i="64"/>
  <c r="R25" i="64"/>
  <c r="R311" i="64"/>
  <c r="Q311" i="64"/>
  <c r="Q360" i="64"/>
  <c r="R360" i="64"/>
  <c r="Q331" i="64"/>
  <c r="R331" i="64"/>
  <c r="Q241" i="64"/>
  <c r="R241" i="64"/>
  <c r="Q122" i="64"/>
  <c r="R122" i="64"/>
  <c r="Q206" i="64"/>
  <c r="R206" i="64"/>
  <c r="Q91" i="64"/>
  <c r="R91" i="64"/>
  <c r="Q337" i="64"/>
  <c r="R337" i="64"/>
  <c r="Q268" i="64"/>
  <c r="R268" i="64"/>
  <c r="R139" i="64"/>
  <c r="Q139" i="64"/>
  <c r="Q329" i="64"/>
  <c r="R329" i="64"/>
  <c r="Q371" i="64"/>
  <c r="R371" i="64"/>
  <c r="Q349" i="64"/>
  <c r="R349" i="64"/>
  <c r="Q224" i="64"/>
  <c r="R224" i="64"/>
  <c r="R155" i="64"/>
  <c r="Q155" i="64"/>
  <c r="R259" i="64"/>
  <c r="Q259" i="64"/>
  <c r="R295" i="64"/>
  <c r="Q295" i="64"/>
  <c r="Q221" i="64"/>
  <c r="R221" i="64"/>
  <c r="Q208" i="64"/>
  <c r="R208" i="64"/>
  <c r="Q141" i="64"/>
  <c r="R141" i="64"/>
  <c r="Q59" i="64"/>
  <c r="R59" i="64"/>
  <c r="R279" i="64"/>
  <c r="Q279" i="64"/>
  <c r="R196" i="64"/>
  <c r="Q196" i="64"/>
  <c r="R195" i="64"/>
  <c r="Q195" i="64"/>
  <c r="Q26" i="64"/>
  <c r="R26" i="64"/>
  <c r="Q42" i="64"/>
  <c r="R42" i="64"/>
  <c r="Q361" i="64"/>
  <c r="R361" i="64"/>
  <c r="Q382" i="64"/>
  <c r="R382" i="64"/>
  <c r="Q346" i="64"/>
  <c r="R346" i="64"/>
  <c r="Q80" i="64"/>
  <c r="R80" i="64"/>
  <c r="R191" i="64"/>
  <c r="Q191" i="64"/>
  <c r="Q52" i="64"/>
  <c r="R52" i="64"/>
  <c r="Q297" i="64"/>
  <c r="R297" i="64"/>
  <c r="Q237" i="64"/>
  <c r="R237" i="64"/>
  <c r="R215" i="64"/>
  <c r="Q215" i="64"/>
  <c r="R175" i="64"/>
  <c r="Q175" i="64"/>
  <c r="R243" i="64"/>
  <c r="Q243" i="64"/>
  <c r="Q115" i="64"/>
  <c r="R115" i="64"/>
  <c r="Q304" i="64"/>
  <c r="R304" i="64"/>
  <c r="Q319" i="64"/>
  <c r="R319" i="64"/>
  <c r="R136" i="64"/>
  <c r="Q136" i="64"/>
  <c r="R142" i="64"/>
  <c r="Q142" i="64"/>
  <c r="R89" i="64"/>
  <c r="Q89" i="64"/>
  <c r="Q273" i="64"/>
  <c r="R273" i="64"/>
  <c r="Q258" i="64"/>
  <c r="R258" i="64"/>
  <c r="Q71" i="64"/>
  <c r="R71" i="64"/>
  <c r="R275" i="64"/>
  <c r="Q275" i="64"/>
  <c r="Q67" i="64"/>
  <c r="R67" i="64"/>
  <c r="R207" i="64"/>
  <c r="Q207" i="64"/>
  <c r="Q204" i="64"/>
  <c r="R204" i="64"/>
  <c r="R159" i="64"/>
  <c r="Q159" i="64"/>
  <c r="R187" i="64"/>
  <c r="Q187" i="64"/>
  <c r="Q68" i="64"/>
  <c r="R68" i="64"/>
  <c r="Q288" i="64"/>
  <c r="R288" i="64"/>
  <c r="Q308" i="64"/>
  <c r="R308" i="64"/>
  <c r="R104" i="64"/>
  <c r="Q104" i="64"/>
  <c r="Q11" i="64"/>
  <c r="R11" i="64"/>
  <c r="Q335" i="64"/>
  <c r="R335" i="64"/>
  <c r="Q34" i="64"/>
  <c r="R34" i="64"/>
  <c r="Q166" i="64"/>
  <c r="R166" i="64"/>
  <c r="Q285" i="64"/>
  <c r="R285" i="64"/>
  <c r="Q56" i="64"/>
  <c r="R56" i="64"/>
  <c r="R359" i="64"/>
  <c r="Q359" i="64"/>
  <c r="Q62" i="64"/>
  <c r="R62" i="64"/>
  <c r="Q64" i="64"/>
  <c r="R64" i="64"/>
  <c r="R303" i="64"/>
  <c r="Q303" i="64"/>
  <c r="Q172" i="64"/>
  <c r="R172" i="64"/>
  <c r="R255" i="64"/>
  <c r="Q255" i="64"/>
  <c r="Q10" i="64"/>
  <c r="R10" i="64"/>
  <c r="Q17" i="64"/>
  <c r="R17" i="64"/>
  <c r="U353" i="64"/>
  <c r="V353" i="64"/>
  <c r="U241" i="64"/>
  <c r="V241" i="64"/>
  <c r="U329" i="64"/>
  <c r="V329" i="64"/>
  <c r="AA151" i="64"/>
  <c r="AB151" i="64"/>
  <c r="AA288" i="64"/>
  <c r="AB288" i="64"/>
  <c r="AA280" i="64"/>
  <c r="AB280" i="64"/>
  <c r="AA317" i="64"/>
  <c r="AB317" i="64"/>
  <c r="AA300" i="64"/>
  <c r="AB300" i="64"/>
  <c r="AA31" i="64"/>
  <c r="AB31" i="64"/>
  <c r="AA310" i="64"/>
  <c r="AB310" i="64"/>
  <c r="AA255" i="64"/>
  <c r="AB255" i="64"/>
  <c r="AE85" i="64"/>
  <c r="AF85" i="64"/>
  <c r="AE221" i="64"/>
  <c r="AF221" i="64"/>
  <c r="AE360" i="64"/>
  <c r="AF360" i="64"/>
  <c r="AE199" i="64"/>
  <c r="AF199" i="64"/>
  <c r="AE373" i="64"/>
  <c r="AF373" i="64"/>
  <c r="AE348" i="64"/>
  <c r="AF348" i="64"/>
  <c r="AE97" i="64"/>
  <c r="AF97" i="64"/>
  <c r="AE159" i="64"/>
  <c r="AF159" i="64"/>
  <c r="AK215" i="64"/>
  <c r="AL215" i="64"/>
  <c r="AK26" i="64"/>
  <c r="AL26" i="64"/>
  <c r="AK232" i="64"/>
  <c r="AL232" i="64"/>
  <c r="AO89" i="64"/>
  <c r="AP89" i="64"/>
  <c r="AO349" i="64"/>
  <c r="AP349" i="64"/>
  <c r="AU304" i="64"/>
  <c r="AV304" i="64"/>
  <c r="AU58" i="64"/>
  <c r="AV58" i="64"/>
  <c r="AU272" i="64"/>
  <c r="AV272" i="64"/>
  <c r="AY358" i="64"/>
  <c r="AZ358" i="64"/>
  <c r="AY226" i="64"/>
  <c r="AZ226" i="64"/>
  <c r="AY184" i="64"/>
  <c r="AZ184" i="64"/>
  <c r="AY355" i="64"/>
  <c r="AZ355" i="64"/>
  <c r="U169" i="64"/>
  <c r="V169" i="64"/>
  <c r="U284" i="64"/>
  <c r="V284" i="64"/>
  <c r="U95" i="64"/>
  <c r="V95" i="64"/>
  <c r="U153" i="64"/>
  <c r="V153" i="64"/>
  <c r="U43" i="64"/>
  <c r="V43" i="64"/>
  <c r="U226" i="64"/>
  <c r="V226" i="64"/>
  <c r="U376" i="64"/>
  <c r="V376" i="64"/>
  <c r="U35" i="64"/>
  <c r="V35" i="64"/>
  <c r="U87" i="64"/>
  <c r="V87" i="64"/>
  <c r="U188" i="64"/>
  <c r="V188" i="64"/>
  <c r="U249" i="64"/>
  <c r="V249" i="64"/>
  <c r="U74" i="64"/>
  <c r="V74" i="64"/>
  <c r="U388" i="64"/>
  <c r="V388" i="64"/>
  <c r="U314" i="64"/>
  <c r="V314" i="64"/>
  <c r="U272" i="64"/>
  <c r="V272" i="64"/>
  <c r="U113" i="64"/>
  <c r="V113" i="64"/>
  <c r="U334" i="64"/>
  <c r="V334" i="64"/>
  <c r="U232" i="64"/>
  <c r="V232" i="64"/>
  <c r="U222" i="64"/>
  <c r="V222" i="64"/>
  <c r="AA386" i="64"/>
  <c r="AB386" i="64"/>
  <c r="AA215" i="64"/>
  <c r="AB215" i="64"/>
  <c r="AA328" i="64"/>
  <c r="AB328" i="64"/>
  <c r="AA238" i="64"/>
  <c r="AB238" i="64"/>
  <c r="AA146" i="64"/>
  <c r="AB146" i="64"/>
  <c r="AA339" i="64"/>
  <c r="AB339" i="64"/>
  <c r="AA356" i="64"/>
  <c r="AB356" i="64"/>
  <c r="AA347" i="64"/>
  <c r="AB347" i="64"/>
  <c r="AA243" i="64"/>
  <c r="AB243" i="64"/>
  <c r="AA156" i="64"/>
  <c r="AB156" i="64"/>
  <c r="AA124" i="64"/>
  <c r="AB124" i="64"/>
  <c r="AA325" i="64"/>
  <c r="AB325" i="64"/>
  <c r="AA127" i="64"/>
  <c r="AB127" i="64"/>
  <c r="AA336" i="64"/>
  <c r="AB336" i="64"/>
  <c r="AA90" i="64"/>
  <c r="AB90" i="64"/>
  <c r="AA335" i="64"/>
  <c r="AB335" i="64"/>
  <c r="AA83" i="64"/>
  <c r="AB83" i="64"/>
  <c r="AA201" i="64"/>
  <c r="AB201" i="64"/>
  <c r="AA167" i="64"/>
  <c r="AB167" i="64"/>
  <c r="AA210" i="64"/>
  <c r="AB210" i="64"/>
  <c r="AA362" i="64"/>
  <c r="AB362" i="64"/>
  <c r="AA214" i="64"/>
  <c r="AB214" i="64"/>
  <c r="AA123" i="64"/>
  <c r="AB123" i="64"/>
  <c r="AA45" i="64"/>
  <c r="AB45" i="64"/>
  <c r="AA82" i="64"/>
  <c r="AB82" i="64"/>
  <c r="AA102" i="64"/>
  <c r="AB102" i="64"/>
  <c r="AA249" i="64"/>
  <c r="AB249" i="64"/>
  <c r="AA378" i="64"/>
  <c r="AB378" i="64"/>
  <c r="AA359" i="64"/>
  <c r="AB359" i="64"/>
  <c r="AA227" i="64"/>
  <c r="AB227" i="64"/>
  <c r="AA71" i="64"/>
  <c r="AB71" i="64"/>
  <c r="AA111" i="64"/>
  <c r="AB111" i="64"/>
  <c r="AA55" i="64"/>
  <c r="AB55" i="64"/>
  <c r="AA283" i="64"/>
  <c r="AB283" i="64"/>
  <c r="AA60" i="64"/>
  <c r="AB60" i="64"/>
  <c r="AA246" i="64"/>
  <c r="AB246" i="64"/>
  <c r="AA41" i="64"/>
  <c r="AB41" i="64"/>
  <c r="AA15" i="64"/>
  <c r="AB15" i="64"/>
  <c r="AA172" i="64"/>
  <c r="AB172" i="64"/>
  <c r="AA79" i="64"/>
  <c r="AB79" i="64"/>
  <c r="AA12" i="64"/>
  <c r="AB12" i="64"/>
  <c r="AA52" i="64"/>
  <c r="AB52" i="64"/>
  <c r="AA313" i="64"/>
  <c r="AB313" i="64"/>
  <c r="AA81" i="64"/>
  <c r="AB81" i="64"/>
  <c r="AA297" i="64"/>
  <c r="AB297" i="64"/>
  <c r="AA193" i="64"/>
  <c r="AB193" i="64"/>
  <c r="AA192" i="64"/>
  <c r="AB192" i="64"/>
  <c r="AE194" i="64"/>
  <c r="AF194" i="64"/>
  <c r="AE298" i="64"/>
  <c r="AF298" i="64"/>
  <c r="AE176" i="64"/>
  <c r="AF176" i="64"/>
  <c r="AE126" i="64"/>
  <c r="AF126" i="64"/>
  <c r="AE369" i="64"/>
  <c r="AF369" i="64"/>
  <c r="AE168" i="64"/>
  <c r="AF168" i="64"/>
  <c r="AE175" i="64"/>
  <c r="AF175" i="64"/>
  <c r="AE213" i="64"/>
  <c r="AF213" i="64"/>
  <c r="AE267" i="64"/>
  <c r="AF267" i="64"/>
  <c r="AE171" i="64"/>
  <c r="AF171" i="64"/>
  <c r="AE33" i="64"/>
  <c r="AF33" i="64"/>
  <c r="AE24" i="64"/>
  <c r="AF24" i="64"/>
  <c r="AE304" i="64"/>
  <c r="AF304" i="64"/>
  <c r="AE131" i="64"/>
  <c r="AF131" i="64"/>
  <c r="AE240" i="64"/>
  <c r="AF240" i="64"/>
  <c r="AE138" i="64"/>
  <c r="AF138" i="64"/>
  <c r="AE376" i="64"/>
  <c r="AF376" i="64"/>
  <c r="AE37" i="64"/>
  <c r="AF37" i="64"/>
  <c r="AE239" i="64"/>
  <c r="AF239" i="64"/>
  <c r="AE209" i="64"/>
  <c r="AF209" i="64"/>
  <c r="AE195" i="64"/>
  <c r="AF195" i="64"/>
  <c r="AE9" i="64"/>
  <c r="AF9" i="64"/>
  <c r="AE252" i="64"/>
  <c r="AF252" i="64"/>
  <c r="AE157" i="64"/>
  <c r="AF157" i="64"/>
  <c r="AE84" i="64"/>
  <c r="AF84" i="64"/>
  <c r="AE183" i="64"/>
  <c r="AF183" i="64"/>
  <c r="AE91" i="64"/>
  <c r="AF91" i="64"/>
  <c r="AE274" i="64"/>
  <c r="AF274" i="64"/>
  <c r="AE225" i="64"/>
  <c r="AF225" i="64"/>
  <c r="AE74" i="64"/>
  <c r="AF74" i="64"/>
  <c r="AE299" i="64"/>
  <c r="AF299" i="64"/>
  <c r="AE257" i="64"/>
  <c r="AF257" i="64"/>
  <c r="AE190" i="64"/>
  <c r="AF190" i="64"/>
  <c r="AE64" i="64"/>
  <c r="AF64" i="64"/>
  <c r="AE139" i="64"/>
  <c r="AF139" i="64"/>
  <c r="AE282" i="64"/>
  <c r="AF282" i="64"/>
  <c r="AE272" i="64"/>
  <c r="AF272" i="64"/>
  <c r="AE216" i="64"/>
  <c r="AF216" i="64"/>
  <c r="AE244" i="64"/>
  <c r="AF244" i="64"/>
  <c r="AE220" i="64"/>
  <c r="AF220" i="64"/>
  <c r="AE322" i="64"/>
  <c r="AF322" i="64"/>
  <c r="AE278" i="64"/>
  <c r="AF278" i="64"/>
  <c r="AE270" i="64"/>
  <c r="AF270" i="64"/>
  <c r="AE211" i="64"/>
  <c r="AF211" i="64"/>
  <c r="AE326" i="64"/>
  <c r="AF326" i="64"/>
  <c r="AE222" i="64"/>
  <c r="AF222" i="64"/>
  <c r="AE332" i="64"/>
  <c r="AF332" i="64"/>
  <c r="AK259" i="64"/>
  <c r="AL259" i="64"/>
  <c r="AK276" i="64"/>
  <c r="AL276" i="64"/>
  <c r="AK385" i="64"/>
  <c r="AL385" i="64"/>
  <c r="AK360" i="64"/>
  <c r="AL360" i="64"/>
  <c r="AK34" i="64"/>
  <c r="AL34" i="64"/>
  <c r="AK107" i="64"/>
  <c r="AL107" i="64"/>
  <c r="AK206" i="64"/>
  <c r="AL206" i="64"/>
  <c r="AK258" i="64"/>
  <c r="AL258" i="64"/>
  <c r="AK62" i="64"/>
  <c r="AL62" i="64"/>
  <c r="AK60" i="64"/>
  <c r="AL60" i="64"/>
  <c r="AK80" i="64"/>
  <c r="AL80" i="64"/>
  <c r="AK204" i="64"/>
  <c r="AL204" i="64"/>
  <c r="AK323" i="64"/>
  <c r="AL323" i="64"/>
  <c r="AK50" i="64"/>
  <c r="AL50" i="64"/>
  <c r="AO68" i="64"/>
  <c r="AP68" i="64"/>
  <c r="AO158" i="64"/>
  <c r="AP158" i="64"/>
  <c r="AO141" i="64"/>
  <c r="AP141" i="64"/>
  <c r="AO389" i="64"/>
  <c r="AP389" i="64"/>
  <c r="AO37" i="64"/>
  <c r="AP37" i="64"/>
  <c r="AO122" i="64"/>
  <c r="AP122" i="64"/>
  <c r="AO273" i="64"/>
  <c r="AP273" i="64"/>
  <c r="AO149" i="64"/>
  <c r="AP149" i="64"/>
  <c r="AO40" i="64"/>
  <c r="AP40" i="64"/>
  <c r="AO139" i="64"/>
  <c r="AP139" i="64"/>
  <c r="AO244" i="64"/>
  <c r="AP244" i="64"/>
  <c r="AO322" i="64"/>
  <c r="AP322" i="64"/>
  <c r="AO224" i="64"/>
  <c r="AP224" i="64"/>
  <c r="AO237" i="64"/>
  <c r="AP237" i="64"/>
  <c r="AU259" i="64"/>
  <c r="AV259" i="64"/>
  <c r="AU306" i="64"/>
  <c r="AV306" i="64"/>
  <c r="AU112" i="64"/>
  <c r="AV112" i="64"/>
  <c r="AU115" i="64"/>
  <c r="AV115" i="64"/>
  <c r="AU141" i="64"/>
  <c r="AV141" i="64"/>
  <c r="AU336" i="64"/>
  <c r="AV336" i="64"/>
  <c r="AU335" i="64"/>
  <c r="AV335" i="64"/>
  <c r="AU132" i="64"/>
  <c r="AV132" i="64"/>
  <c r="AU196" i="64"/>
  <c r="AV196" i="64"/>
  <c r="AU195" i="64"/>
  <c r="AV195" i="64"/>
  <c r="AU252" i="64"/>
  <c r="AV252" i="64"/>
  <c r="AU300" i="64"/>
  <c r="AV300" i="64"/>
  <c r="AU154" i="64"/>
  <c r="AV154" i="64"/>
  <c r="AU359" i="64"/>
  <c r="AV359" i="64"/>
  <c r="AU163" i="64"/>
  <c r="AV163" i="64"/>
  <c r="AU181" i="64"/>
  <c r="AV181" i="64"/>
  <c r="AU129" i="64"/>
  <c r="AV129" i="64"/>
  <c r="AU318" i="64"/>
  <c r="AV318" i="64"/>
  <c r="AU250" i="64"/>
  <c r="AV250" i="64"/>
  <c r="AU113" i="64"/>
  <c r="AV113" i="64"/>
  <c r="AU334" i="64"/>
  <c r="AV334" i="64"/>
  <c r="AU323" i="64"/>
  <c r="AV323" i="64"/>
  <c r="AU50" i="64"/>
  <c r="AV50" i="64"/>
  <c r="AY194" i="64"/>
  <c r="AZ194" i="64"/>
  <c r="AY215" i="64"/>
  <c r="AZ215" i="64"/>
  <c r="AY93" i="64"/>
  <c r="AZ93" i="64"/>
  <c r="AY221" i="64"/>
  <c r="AZ221" i="64"/>
  <c r="AY124" i="64"/>
  <c r="AZ124" i="64"/>
  <c r="AY304" i="64"/>
  <c r="AZ304" i="64"/>
  <c r="AY94" i="64"/>
  <c r="AZ94" i="64"/>
  <c r="AY138" i="64"/>
  <c r="AZ138" i="64"/>
  <c r="AY294" i="64"/>
  <c r="AZ294" i="64"/>
  <c r="AY142" i="64"/>
  <c r="AZ142" i="64"/>
  <c r="AY89" i="64"/>
  <c r="AZ89" i="64"/>
  <c r="AY256" i="64"/>
  <c r="AZ256" i="64"/>
  <c r="AY58" i="64"/>
  <c r="AZ58" i="64"/>
  <c r="AY91" i="64"/>
  <c r="AZ91" i="64"/>
  <c r="AY225" i="64"/>
  <c r="AZ225" i="64"/>
  <c r="AY62" i="64"/>
  <c r="AZ62" i="64"/>
  <c r="AY55" i="64"/>
  <c r="AZ55" i="64"/>
  <c r="AY246" i="64"/>
  <c r="AZ246" i="64"/>
  <c r="AY272" i="64"/>
  <c r="AZ272" i="64"/>
  <c r="AY172" i="64"/>
  <c r="AZ172" i="64"/>
  <c r="AY220" i="64"/>
  <c r="AZ220" i="64"/>
  <c r="AY349" i="64"/>
  <c r="AZ349" i="64"/>
  <c r="AY36" i="64"/>
  <c r="AZ36" i="64"/>
  <c r="AY222" i="64"/>
  <c r="AZ222" i="64"/>
  <c r="AY47" i="64"/>
  <c r="AZ47" i="64"/>
  <c r="U112" i="64"/>
  <c r="V112" i="64"/>
  <c r="U122" i="64"/>
  <c r="V122" i="64"/>
  <c r="U139" i="64"/>
  <c r="V139" i="64"/>
  <c r="U155" i="64"/>
  <c r="V155" i="64"/>
  <c r="AA261" i="64"/>
  <c r="AB261" i="64"/>
  <c r="AA385" i="64"/>
  <c r="AB385" i="64"/>
  <c r="AA367" i="64"/>
  <c r="AB367" i="64"/>
  <c r="AA18" i="64"/>
  <c r="AB18" i="64"/>
  <c r="AA154" i="64"/>
  <c r="AB154" i="64"/>
  <c r="AA382" i="64"/>
  <c r="AB382" i="64"/>
  <c r="AA231" i="64"/>
  <c r="AB231" i="64"/>
  <c r="AA271" i="64"/>
  <c r="AB271" i="64"/>
  <c r="AA155" i="64"/>
  <c r="AB155" i="64"/>
  <c r="AE363" i="64"/>
  <c r="AF363" i="64"/>
  <c r="AE158" i="64"/>
  <c r="AF158" i="64"/>
  <c r="AE291" i="64"/>
  <c r="AF291" i="64"/>
  <c r="AE331" i="64"/>
  <c r="AF331" i="64"/>
  <c r="AE230" i="64"/>
  <c r="AF230" i="64"/>
  <c r="AE149" i="64"/>
  <c r="AF149" i="64"/>
  <c r="AE346" i="64"/>
  <c r="AF346" i="64"/>
  <c r="AE105" i="64"/>
  <c r="AF105" i="64"/>
  <c r="AE237" i="64"/>
  <c r="AF237" i="64"/>
  <c r="AK335" i="64"/>
  <c r="AL335" i="64"/>
  <c r="AK172" i="64"/>
  <c r="AL172" i="64"/>
  <c r="AO304" i="64"/>
  <c r="AP304" i="64"/>
  <c r="AO227" i="64"/>
  <c r="AP227" i="64"/>
  <c r="AU194" i="64"/>
  <c r="AV194" i="64"/>
  <c r="AU94" i="64"/>
  <c r="AV94" i="64"/>
  <c r="AU225" i="64"/>
  <c r="AV225" i="64"/>
  <c r="AU349" i="64"/>
  <c r="AV349" i="64"/>
  <c r="AY307" i="64"/>
  <c r="AZ307" i="64"/>
  <c r="AY78" i="64"/>
  <c r="AZ78" i="64"/>
  <c r="AY262" i="64"/>
  <c r="AZ262" i="64"/>
  <c r="AY97" i="64"/>
  <c r="AZ97" i="64"/>
  <c r="U259" i="64"/>
  <c r="V259" i="64"/>
  <c r="U295" i="64"/>
  <c r="V295" i="64"/>
  <c r="U221" i="64"/>
  <c r="V221" i="64"/>
  <c r="U208" i="64"/>
  <c r="V208" i="64"/>
  <c r="U141" i="64"/>
  <c r="V141" i="64"/>
  <c r="U59" i="64"/>
  <c r="V59" i="64"/>
  <c r="U279" i="64"/>
  <c r="V279" i="64"/>
  <c r="U196" i="64"/>
  <c r="V196" i="64"/>
  <c r="U195" i="64"/>
  <c r="V195" i="64"/>
  <c r="U26" i="64"/>
  <c r="V26" i="64"/>
  <c r="U42" i="64"/>
  <c r="V42" i="64"/>
  <c r="U361" i="64"/>
  <c r="V361" i="64"/>
  <c r="U382" i="64"/>
  <c r="V382" i="64"/>
  <c r="U346" i="64"/>
  <c r="V346" i="64"/>
  <c r="U80" i="64"/>
  <c r="V80" i="64"/>
  <c r="U191" i="64"/>
  <c r="V191" i="64"/>
  <c r="U52" i="64"/>
  <c r="V52" i="64"/>
  <c r="U297" i="64"/>
  <c r="V297" i="64"/>
  <c r="U237" i="64"/>
  <c r="V237" i="64"/>
  <c r="AA169" i="64"/>
  <c r="AB169" i="64"/>
  <c r="AA266" i="64"/>
  <c r="AB266" i="64"/>
  <c r="AA260" i="64"/>
  <c r="AB260" i="64"/>
  <c r="AA370" i="64"/>
  <c r="AB370" i="64"/>
  <c r="AA292" i="64"/>
  <c r="AB292" i="64"/>
  <c r="AA295" i="64"/>
  <c r="AB295" i="64"/>
  <c r="AA276" i="64"/>
  <c r="AB276" i="64"/>
  <c r="AA13" i="64"/>
  <c r="AB13" i="64"/>
  <c r="AA177" i="64"/>
  <c r="AB177" i="64"/>
  <c r="AA208" i="64"/>
  <c r="AB208" i="64"/>
  <c r="AA165" i="64"/>
  <c r="AB165" i="64"/>
  <c r="AA141" i="64"/>
  <c r="AB141" i="64"/>
  <c r="AA247" i="64"/>
  <c r="AB247" i="64"/>
  <c r="AA345" i="64"/>
  <c r="AB345" i="64"/>
  <c r="AA182" i="64"/>
  <c r="AB182" i="64"/>
  <c r="AA265" i="64"/>
  <c r="AB265" i="64"/>
  <c r="AA49" i="64"/>
  <c r="AB49" i="64"/>
  <c r="AA294" i="64"/>
  <c r="AB294" i="64"/>
  <c r="AA316" i="64"/>
  <c r="AB316" i="64"/>
  <c r="AA128" i="64"/>
  <c r="AB128" i="64"/>
  <c r="AA122" i="64"/>
  <c r="AB122" i="64"/>
  <c r="AA114" i="64"/>
  <c r="AB114" i="64"/>
  <c r="AA350" i="64"/>
  <c r="AB350" i="64"/>
  <c r="AA206" i="64"/>
  <c r="AB206" i="64"/>
  <c r="AA234" i="64"/>
  <c r="AB234" i="64"/>
  <c r="AA251" i="64"/>
  <c r="AB251" i="64"/>
  <c r="AA77" i="64"/>
  <c r="AB77" i="64"/>
  <c r="AA344" i="64"/>
  <c r="AB344" i="64"/>
  <c r="AA333" i="64"/>
  <c r="AB333" i="64"/>
  <c r="AA57" i="64"/>
  <c r="AB57" i="64"/>
  <c r="AA62" i="64"/>
  <c r="AB62" i="64"/>
  <c r="AA388" i="64"/>
  <c r="AB388" i="64"/>
  <c r="AA116" i="64"/>
  <c r="AB116" i="64"/>
  <c r="AA65" i="64"/>
  <c r="AB65" i="64"/>
  <c r="AA314" i="64"/>
  <c r="AB314" i="64"/>
  <c r="AA39" i="64"/>
  <c r="AB39" i="64"/>
  <c r="AA318" i="64"/>
  <c r="AB318" i="64"/>
  <c r="AA178" i="64"/>
  <c r="AB178" i="64"/>
  <c r="AA387" i="64"/>
  <c r="AB387" i="64"/>
  <c r="AA113" i="64"/>
  <c r="AB113" i="64"/>
  <c r="AA164" i="64"/>
  <c r="AB164" i="64"/>
  <c r="AA355" i="64"/>
  <c r="AB355" i="64"/>
  <c r="AA38" i="64"/>
  <c r="AB38" i="64"/>
  <c r="AA323" i="64"/>
  <c r="AB323" i="64"/>
  <c r="AA17" i="64"/>
  <c r="AB17" i="64"/>
  <c r="AA50" i="64"/>
  <c r="AB50" i="64"/>
  <c r="AA86" i="64"/>
  <c r="AB86" i="64"/>
  <c r="AE145" i="64"/>
  <c r="AF145" i="64"/>
  <c r="AE353" i="64"/>
  <c r="AF353" i="64"/>
  <c r="AE321" i="64"/>
  <c r="AF321" i="64"/>
  <c r="AE372" i="64"/>
  <c r="AF372" i="64"/>
  <c r="AE218" i="64"/>
  <c r="AF218" i="64"/>
  <c r="AE120" i="64"/>
  <c r="AF120" i="64"/>
  <c r="AE248" i="64"/>
  <c r="AF248" i="64"/>
  <c r="AE179" i="64"/>
  <c r="AF179" i="64"/>
  <c r="AE307" i="64"/>
  <c r="AF307" i="64"/>
  <c r="AE153" i="64"/>
  <c r="AF153" i="64"/>
  <c r="AE104" i="64"/>
  <c r="AF104" i="64"/>
  <c r="AE43" i="64"/>
  <c r="AF43" i="64"/>
  <c r="AE186" i="64"/>
  <c r="AF186" i="64"/>
  <c r="AE19" i="64"/>
  <c r="AF19" i="64"/>
  <c r="AE254" i="64"/>
  <c r="AF254" i="64"/>
  <c r="AE106" i="64"/>
  <c r="AF106" i="64"/>
  <c r="AE381" i="64"/>
  <c r="AF381" i="64"/>
  <c r="AE279" i="64"/>
  <c r="AF279" i="64"/>
  <c r="AE130" i="64"/>
  <c r="AF130" i="64"/>
  <c r="AE196" i="64"/>
  <c r="AF196" i="64"/>
  <c r="AE107" i="64"/>
  <c r="AF107" i="64"/>
  <c r="AE63" i="64"/>
  <c r="AF63" i="64"/>
  <c r="AE73" i="64"/>
  <c r="AF73" i="64"/>
  <c r="AE380" i="64"/>
  <c r="AF380" i="64"/>
  <c r="AE273" i="64"/>
  <c r="AF273" i="64"/>
  <c r="AE390" i="64"/>
  <c r="AF390" i="64"/>
  <c r="AE184" i="64"/>
  <c r="AF184" i="64"/>
  <c r="AE315" i="64"/>
  <c r="AF315" i="64"/>
  <c r="AE46" i="64"/>
  <c r="AF46" i="64"/>
  <c r="AE337" i="64"/>
  <c r="AF337" i="64"/>
  <c r="AE40" i="64"/>
  <c r="AF40" i="64"/>
  <c r="AE268" i="64"/>
  <c r="AF268" i="64"/>
  <c r="AE125" i="64"/>
  <c r="AF125" i="64"/>
  <c r="AE129" i="64"/>
  <c r="AF129" i="64"/>
  <c r="AE302" i="64"/>
  <c r="AF302" i="64"/>
  <c r="AE7" i="64"/>
  <c r="AF7" i="64"/>
  <c r="AE329" i="64"/>
  <c r="AF329" i="64"/>
  <c r="AE352" i="64"/>
  <c r="AF352" i="64"/>
  <c r="AE354" i="64"/>
  <c r="AF354" i="64"/>
  <c r="AE191" i="64"/>
  <c r="AF191" i="64"/>
  <c r="AE334" i="64"/>
  <c r="AF334" i="64"/>
  <c r="AE379" i="64"/>
  <c r="AF379" i="64"/>
  <c r="AE269" i="64"/>
  <c r="AF269" i="64"/>
  <c r="AE224" i="64"/>
  <c r="AF224" i="64"/>
  <c r="AE75" i="64"/>
  <c r="AF75" i="64"/>
  <c r="AE29" i="64"/>
  <c r="AF29" i="64"/>
  <c r="AE342" i="64"/>
  <c r="AF342" i="64"/>
  <c r="AK68" i="64"/>
  <c r="AL68" i="64"/>
  <c r="AK158" i="64"/>
  <c r="AL158" i="64"/>
  <c r="AK141" i="64"/>
  <c r="AL141" i="64"/>
  <c r="AK389" i="64"/>
  <c r="AL389" i="64"/>
  <c r="AK37" i="64"/>
  <c r="AL37" i="64"/>
  <c r="AK122" i="64"/>
  <c r="AL122" i="64"/>
  <c r="AK273" i="64"/>
  <c r="AL273" i="64"/>
  <c r="AK149" i="64"/>
  <c r="AL149" i="64"/>
  <c r="AK40" i="64"/>
  <c r="AL40" i="64"/>
  <c r="AK139" i="64"/>
  <c r="AL139" i="64"/>
  <c r="AK244" i="64"/>
  <c r="AL244" i="64"/>
  <c r="AK322" i="64"/>
  <c r="AL322" i="64"/>
  <c r="AK224" i="64"/>
  <c r="AL224" i="64"/>
  <c r="AK237" i="64"/>
  <c r="AL237" i="64"/>
  <c r="AO370" i="64"/>
  <c r="AP370" i="64"/>
  <c r="AO221" i="64"/>
  <c r="AP221" i="64"/>
  <c r="AO69" i="64"/>
  <c r="AP69" i="64"/>
  <c r="AO49" i="64"/>
  <c r="AP49" i="64"/>
  <c r="AO239" i="64"/>
  <c r="AP239" i="64"/>
  <c r="AO285" i="64"/>
  <c r="AP285" i="64"/>
  <c r="AO58" i="64"/>
  <c r="AP58" i="64"/>
  <c r="AO74" i="64"/>
  <c r="AP74" i="64"/>
  <c r="AO268" i="64"/>
  <c r="AP268" i="64"/>
  <c r="AO303" i="64"/>
  <c r="AP303" i="64"/>
  <c r="AO133" i="64"/>
  <c r="AP133" i="64"/>
  <c r="AO52" i="64"/>
  <c r="AP52" i="64"/>
  <c r="AO187" i="64"/>
  <c r="AP187" i="64"/>
  <c r="AU358" i="64"/>
  <c r="AV358" i="64"/>
  <c r="AU68" i="64"/>
  <c r="AV68" i="64"/>
  <c r="AU295" i="64"/>
  <c r="AV295" i="64"/>
  <c r="AU307" i="64"/>
  <c r="AV307" i="64"/>
  <c r="AU385" i="64"/>
  <c r="AV385" i="64"/>
  <c r="AU291" i="64"/>
  <c r="AV291" i="64"/>
  <c r="AU226" i="64"/>
  <c r="AV226" i="64"/>
  <c r="AU78" i="64"/>
  <c r="AV78" i="64"/>
  <c r="AU37" i="64"/>
  <c r="AV37" i="64"/>
  <c r="AU166" i="64"/>
  <c r="AV166" i="64"/>
  <c r="AU285" i="64"/>
  <c r="AV285" i="64"/>
  <c r="AU45" i="64"/>
  <c r="AV45" i="64"/>
  <c r="AU251" i="64"/>
  <c r="AV251" i="64"/>
  <c r="AU184" i="64"/>
  <c r="AV184" i="64"/>
  <c r="AU262" i="64"/>
  <c r="AV262" i="64"/>
  <c r="AU263" i="64"/>
  <c r="AV263" i="64"/>
  <c r="AU382" i="64"/>
  <c r="AV382" i="64"/>
  <c r="AU44" i="64"/>
  <c r="AV44" i="64"/>
  <c r="AU97" i="64"/>
  <c r="AV97" i="64"/>
  <c r="AU244" i="64"/>
  <c r="AV244" i="64"/>
  <c r="AU371" i="64"/>
  <c r="AV371" i="64"/>
  <c r="AU355" i="64"/>
  <c r="AV355" i="64"/>
  <c r="AU297" i="64"/>
  <c r="AV297" i="64"/>
  <c r="AU47" i="64"/>
  <c r="AV47" i="64"/>
  <c r="AY88" i="64"/>
  <c r="AZ88" i="64"/>
  <c r="AY328" i="64"/>
  <c r="AZ328" i="64"/>
  <c r="AY175" i="64"/>
  <c r="AZ175" i="64"/>
  <c r="AY308" i="64"/>
  <c r="AZ308" i="64"/>
  <c r="AY24" i="64"/>
  <c r="AZ24" i="64"/>
  <c r="AY11" i="64"/>
  <c r="AZ11" i="64"/>
  <c r="AY182" i="64"/>
  <c r="AZ182" i="64"/>
  <c r="AY381" i="64"/>
  <c r="AZ381" i="64"/>
  <c r="AY35" i="64"/>
  <c r="AZ35" i="64"/>
  <c r="AY128" i="64"/>
  <c r="AZ128" i="64"/>
  <c r="AY114" i="64"/>
  <c r="AZ114" i="64"/>
  <c r="AY188" i="64"/>
  <c r="AZ188" i="64"/>
  <c r="AY183" i="64"/>
  <c r="AZ183" i="64"/>
  <c r="AY42" i="64"/>
  <c r="AZ42" i="64"/>
  <c r="AY227" i="64"/>
  <c r="AZ227" i="64"/>
  <c r="AY40" i="64"/>
  <c r="AZ40" i="64"/>
  <c r="AY190" i="64"/>
  <c r="AZ190" i="64"/>
  <c r="AY39" i="64"/>
  <c r="AZ39" i="64"/>
  <c r="AY329" i="64"/>
  <c r="AZ329" i="64"/>
  <c r="AY354" i="64"/>
  <c r="AZ354" i="64"/>
  <c r="AY119" i="64"/>
  <c r="AZ119" i="64"/>
  <c r="AY159" i="64"/>
  <c r="AZ159" i="64"/>
  <c r="AY326" i="64"/>
  <c r="AZ326" i="64"/>
  <c r="AY20" i="64"/>
  <c r="AZ20" i="64"/>
  <c r="U311" i="64"/>
  <c r="V311" i="64"/>
  <c r="U91" i="64"/>
  <c r="V91" i="64"/>
  <c r="U349" i="64"/>
  <c r="V349" i="64"/>
  <c r="AA289" i="64"/>
  <c r="AB289" i="64"/>
  <c r="AA308" i="64"/>
  <c r="AB308" i="64"/>
  <c r="AA226" i="64"/>
  <c r="AB226" i="64"/>
  <c r="AA377" i="64"/>
  <c r="AB377" i="64"/>
  <c r="AA58" i="64"/>
  <c r="AB58" i="64"/>
  <c r="AA53" i="64"/>
  <c r="AB53" i="64"/>
  <c r="AA197" i="64"/>
  <c r="AB197" i="64"/>
  <c r="AA54" i="64"/>
  <c r="AB54" i="64"/>
  <c r="AE101" i="64"/>
  <c r="AF101" i="64"/>
  <c r="AE117" i="64"/>
  <c r="AF117" i="64"/>
  <c r="AE219" i="64"/>
  <c r="AF219" i="64"/>
  <c r="AE241" i="64"/>
  <c r="AF241" i="64"/>
  <c r="AE51" i="64"/>
  <c r="AF51" i="64"/>
  <c r="AE263" i="64"/>
  <c r="AF263" i="64"/>
  <c r="AE207" i="64"/>
  <c r="AF207" i="64"/>
  <c r="AK87" i="64"/>
  <c r="AL87" i="64"/>
  <c r="AK164" i="64"/>
  <c r="AL164" i="64"/>
  <c r="AO174" i="64"/>
  <c r="AP174" i="64"/>
  <c r="AO144" i="64"/>
  <c r="AP144" i="64"/>
  <c r="AU93" i="64"/>
  <c r="AV93" i="64"/>
  <c r="AU138" i="64"/>
  <c r="AV138" i="64"/>
  <c r="AU256" i="64"/>
  <c r="AV256" i="64"/>
  <c r="AU246" i="64"/>
  <c r="AV246" i="64"/>
  <c r="AU36" i="64"/>
  <c r="AV36" i="64"/>
  <c r="AY291" i="64"/>
  <c r="AZ291" i="64"/>
  <c r="AY251" i="64"/>
  <c r="AZ251" i="64"/>
  <c r="AY297" i="64"/>
  <c r="AZ297" i="64"/>
  <c r="U215" i="64"/>
  <c r="V215" i="64"/>
  <c r="U175" i="64"/>
  <c r="V175" i="64"/>
  <c r="U243" i="64"/>
  <c r="V243" i="64"/>
  <c r="U115" i="64"/>
  <c r="V115" i="64"/>
  <c r="U304" i="64"/>
  <c r="V304" i="64"/>
  <c r="U319" i="64"/>
  <c r="V319" i="64"/>
  <c r="U136" i="64"/>
  <c r="V136" i="64"/>
  <c r="U142" i="64"/>
  <c r="V142" i="64"/>
  <c r="U89" i="64"/>
  <c r="V89" i="64"/>
  <c r="U273" i="64"/>
  <c r="V273" i="64"/>
  <c r="U258" i="64"/>
  <c r="V258" i="64"/>
  <c r="U71" i="64"/>
  <c r="V71" i="64"/>
  <c r="U275" i="64"/>
  <c r="V275" i="64"/>
  <c r="U67" i="64"/>
  <c r="V67" i="64"/>
  <c r="U207" i="64"/>
  <c r="V207" i="64"/>
  <c r="U204" i="64"/>
  <c r="V204" i="64"/>
  <c r="U159" i="64"/>
  <c r="V159" i="64"/>
  <c r="U187" i="64"/>
  <c r="V187" i="64"/>
  <c r="AA194" i="64"/>
  <c r="AB194" i="64"/>
  <c r="AA298" i="64"/>
  <c r="AB298" i="64"/>
  <c r="AA176" i="64"/>
  <c r="AB176" i="64"/>
  <c r="AA126" i="64"/>
  <c r="AB126" i="64"/>
  <c r="AA369" i="64"/>
  <c r="AB369" i="64"/>
  <c r="AA168" i="64"/>
  <c r="AB168" i="64"/>
  <c r="AA175" i="64"/>
  <c r="AB175" i="64"/>
  <c r="AA213" i="64"/>
  <c r="AB213" i="64"/>
  <c r="AA267" i="64"/>
  <c r="AB267" i="64"/>
  <c r="AA171" i="64"/>
  <c r="AB171" i="64"/>
  <c r="AA33" i="64"/>
  <c r="AB33" i="64"/>
  <c r="AA24" i="64"/>
  <c r="AB24" i="64"/>
  <c r="AA304" i="64"/>
  <c r="AB304" i="64"/>
  <c r="AA131" i="64"/>
  <c r="AB131" i="64"/>
  <c r="AA240" i="64"/>
  <c r="AB240" i="64"/>
  <c r="AA138" i="64"/>
  <c r="AB138" i="64"/>
  <c r="AA376" i="64"/>
  <c r="AB376" i="64"/>
  <c r="AA37" i="64"/>
  <c r="AB37" i="64"/>
  <c r="AA239" i="64"/>
  <c r="AB239" i="64"/>
  <c r="AA209" i="64"/>
  <c r="AB209" i="64"/>
  <c r="AA195" i="64"/>
  <c r="AB195" i="64"/>
  <c r="AA9" i="64"/>
  <c r="AB9" i="64"/>
  <c r="AA252" i="64"/>
  <c r="AB252" i="64"/>
  <c r="AA157" i="64"/>
  <c r="AB157" i="64"/>
  <c r="AA84" i="64"/>
  <c r="AB84" i="64"/>
  <c r="AA183" i="64"/>
  <c r="AB183" i="64"/>
  <c r="AA91" i="64"/>
  <c r="AB91" i="64"/>
  <c r="AA274" i="64"/>
  <c r="AB274" i="64"/>
  <c r="AA225" i="64"/>
  <c r="AB225" i="64"/>
  <c r="AA74" i="64"/>
  <c r="AB74" i="64"/>
  <c r="AA299" i="64"/>
  <c r="AB299" i="64"/>
  <c r="AA257" i="64"/>
  <c r="AB257" i="64"/>
  <c r="AA190" i="64"/>
  <c r="AB190" i="64"/>
  <c r="AA64" i="64"/>
  <c r="AB64" i="64"/>
  <c r="AA139" i="64"/>
  <c r="AB139" i="64"/>
  <c r="AA282" i="64"/>
  <c r="AB282" i="64"/>
  <c r="AA272" i="64"/>
  <c r="AB272" i="64"/>
  <c r="AA216" i="64"/>
  <c r="AB216" i="64"/>
  <c r="AA244" i="64"/>
  <c r="AB244" i="64"/>
  <c r="AA220" i="64"/>
  <c r="AB220" i="64"/>
  <c r="AA322" i="64"/>
  <c r="AB322" i="64"/>
  <c r="AA278" i="64"/>
  <c r="AB278" i="64"/>
  <c r="AA270" i="64"/>
  <c r="AB270" i="64"/>
  <c r="AA211" i="64"/>
  <c r="AB211" i="64"/>
  <c r="AA326" i="64"/>
  <c r="AB326" i="64"/>
  <c r="AA222" i="64"/>
  <c r="AB222" i="64"/>
  <c r="AA332" i="64"/>
  <c r="AB332" i="64"/>
  <c r="AE88" i="64"/>
  <c r="AF88" i="64"/>
  <c r="AE259" i="64"/>
  <c r="AF259" i="64"/>
  <c r="AE351" i="64"/>
  <c r="AF351" i="64"/>
  <c r="AE296" i="64"/>
  <c r="AF296" i="64"/>
  <c r="AE242" i="64"/>
  <c r="AF242" i="64"/>
  <c r="AE93" i="64"/>
  <c r="AF93" i="64"/>
  <c r="AE95" i="64"/>
  <c r="AF95" i="64"/>
  <c r="AE229" i="64"/>
  <c r="AF229" i="64"/>
  <c r="AE162" i="64"/>
  <c r="AF162" i="64"/>
  <c r="AE121" i="64"/>
  <c r="AF121" i="64"/>
  <c r="AE311" i="64"/>
  <c r="AF311" i="64"/>
  <c r="AE11" i="64"/>
  <c r="AF11" i="64"/>
  <c r="AE137" i="64"/>
  <c r="AF137" i="64"/>
  <c r="AE94" i="64"/>
  <c r="AF94" i="64"/>
  <c r="AE59" i="64"/>
  <c r="AF59" i="64"/>
  <c r="AE389" i="64"/>
  <c r="AF389" i="64"/>
  <c r="AE136" i="64"/>
  <c r="AF136" i="64"/>
  <c r="AE35" i="64"/>
  <c r="AF35" i="64"/>
  <c r="AE142" i="64"/>
  <c r="AF142" i="64"/>
  <c r="AE110" i="64"/>
  <c r="AF110" i="64"/>
  <c r="AE89" i="64"/>
  <c r="AF89" i="64"/>
  <c r="AE290" i="64"/>
  <c r="AF290" i="64"/>
  <c r="AE109" i="64"/>
  <c r="AF109" i="64"/>
  <c r="AE96" i="64"/>
  <c r="AF96" i="64"/>
  <c r="AE212" i="64"/>
  <c r="AF212" i="64"/>
  <c r="AE364" i="64"/>
  <c r="AF364" i="64"/>
  <c r="AE42" i="64"/>
  <c r="AF42" i="64"/>
  <c r="AE103" i="64"/>
  <c r="AF103" i="64"/>
  <c r="AE262" i="64"/>
  <c r="AF262" i="64"/>
  <c r="AE374" i="64"/>
  <c r="AF374" i="64"/>
  <c r="AE198" i="64"/>
  <c r="AF198" i="64"/>
  <c r="AE217" i="64"/>
  <c r="AF217" i="64"/>
  <c r="AE92" i="64"/>
  <c r="AF92" i="64"/>
  <c r="AE147" i="64"/>
  <c r="AF147" i="64"/>
  <c r="AE67" i="64"/>
  <c r="AF67" i="64"/>
  <c r="AE320" i="64"/>
  <c r="AF320" i="64"/>
  <c r="AE80" i="64"/>
  <c r="AF80" i="64"/>
  <c r="AE250" i="64"/>
  <c r="AF250" i="64"/>
  <c r="AE144" i="64"/>
  <c r="AF144" i="64"/>
  <c r="AE119" i="64"/>
  <c r="AF119" i="64"/>
  <c r="AE349" i="64"/>
  <c r="AF349" i="64"/>
  <c r="AE338" i="64"/>
  <c r="AF338" i="64"/>
  <c r="AE48" i="64"/>
  <c r="AF48" i="64"/>
  <c r="AE28" i="64"/>
  <c r="AF28" i="64"/>
  <c r="AE118" i="64"/>
  <c r="AF118" i="64"/>
  <c r="AE20" i="64"/>
  <c r="AF20" i="64"/>
  <c r="AE228" i="64"/>
  <c r="AF228" i="64"/>
  <c r="AK238" i="64"/>
  <c r="AL238" i="64"/>
  <c r="AK112" i="64"/>
  <c r="AL112" i="64"/>
  <c r="AK304" i="64"/>
  <c r="AL304" i="64"/>
  <c r="AK174" i="64"/>
  <c r="AL174" i="64"/>
  <c r="AK35" i="64"/>
  <c r="AL35" i="64"/>
  <c r="AK89" i="64"/>
  <c r="AL89" i="64"/>
  <c r="AK56" i="64"/>
  <c r="AL56" i="64"/>
  <c r="AK227" i="64"/>
  <c r="AL227" i="64"/>
  <c r="AK185" i="64"/>
  <c r="AL185" i="64"/>
  <c r="AK346" i="64"/>
  <c r="AL346" i="64"/>
  <c r="AK144" i="64"/>
  <c r="AL144" i="64"/>
  <c r="AK349" i="64"/>
  <c r="AL349" i="64"/>
  <c r="AK297" i="64"/>
  <c r="AL297" i="64"/>
  <c r="AO88" i="64"/>
  <c r="AP88" i="64"/>
  <c r="AO368" i="64"/>
  <c r="AP368" i="64"/>
  <c r="AO243" i="64"/>
  <c r="AP243" i="64"/>
  <c r="AO127" i="64"/>
  <c r="AP127" i="64"/>
  <c r="AO376" i="64"/>
  <c r="AP376" i="64"/>
  <c r="AO241" i="64"/>
  <c r="AP241" i="64"/>
  <c r="AO114" i="64"/>
  <c r="AP114" i="64"/>
  <c r="AO251" i="64"/>
  <c r="AP251" i="64"/>
  <c r="AO337" i="64"/>
  <c r="AP337" i="64"/>
  <c r="AO275" i="64"/>
  <c r="AP275" i="64"/>
  <c r="AO246" i="64"/>
  <c r="AP246" i="64"/>
  <c r="AO113" i="64"/>
  <c r="AP113" i="64"/>
  <c r="AO159" i="64"/>
  <c r="AP159" i="64"/>
  <c r="AO17" i="64"/>
  <c r="AP17" i="64"/>
  <c r="AU88" i="64"/>
  <c r="AV88" i="64"/>
  <c r="AU328" i="64"/>
  <c r="AV328" i="64"/>
  <c r="AU175" i="64"/>
  <c r="AV175" i="64"/>
  <c r="AU308" i="64"/>
  <c r="AV308" i="64"/>
  <c r="AU24" i="64"/>
  <c r="AV24" i="64"/>
  <c r="AU11" i="64"/>
  <c r="AV11" i="64"/>
  <c r="AU182" i="64"/>
  <c r="AV182" i="64"/>
  <c r="AU381" i="64"/>
  <c r="AV381" i="64"/>
  <c r="AU35" i="64"/>
  <c r="AV35" i="64"/>
  <c r="AU128" i="64"/>
  <c r="AV128" i="64"/>
  <c r="AU114" i="64"/>
  <c r="AV114" i="64"/>
  <c r="AU188" i="64"/>
  <c r="AV188" i="64"/>
  <c r="AU183" i="64"/>
  <c r="AV183" i="64"/>
  <c r="AU42" i="64"/>
  <c r="AV42" i="64"/>
  <c r="AU227" i="64"/>
  <c r="AV227" i="64"/>
  <c r="AU40" i="64"/>
  <c r="AV40" i="64"/>
  <c r="AU190" i="64"/>
  <c r="AV190" i="64"/>
  <c r="AU39" i="64"/>
  <c r="AV39" i="64"/>
  <c r="AU329" i="64"/>
  <c r="AV329" i="64"/>
  <c r="AU354" i="64"/>
  <c r="AV354" i="64"/>
  <c r="AU119" i="64"/>
  <c r="AV119" i="64"/>
  <c r="AU159" i="64"/>
  <c r="AV159" i="64"/>
  <c r="AU326" i="64"/>
  <c r="AV326" i="64"/>
  <c r="AU20" i="64"/>
  <c r="AV20" i="64"/>
  <c r="AY151" i="64"/>
  <c r="AZ151" i="64"/>
  <c r="AY126" i="64"/>
  <c r="AZ126" i="64"/>
  <c r="AY312" i="64"/>
  <c r="AZ312" i="64"/>
  <c r="AY153" i="64"/>
  <c r="AZ153" i="64"/>
  <c r="AY189" i="64"/>
  <c r="AZ189" i="64"/>
  <c r="AY69" i="64"/>
  <c r="AZ69" i="64"/>
  <c r="AY360" i="64"/>
  <c r="AZ360" i="64"/>
  <c r="AY389" i="64"/>
  <c r="AZ389" i="64"/>
  <c r="AY317" i="64"/>
  <c r="AZ317" i="64"/>
  <c r="AY107" i="64"/>
  <c r="AZ107" i="64"/>
  <c r="AY223" i="64"/>
  <c r="AZ223" i="64"/>
  <c r="AY206" i="64"/>
  <c r="AZ206" i="64"/>
  <c r="AY373" i="64"/>
  <c r="AZ373" i="64"/>
  <c r="AY235" i="64"/>
  <c r="AZ235" i="64"/>
  <c r="AY31" i="64"/>
  <c r="AZ31" i="64"/>
  <c r="AY185" i="64"/>
  <c r="AZ185" i="64"/>
  <c r="AY72" i="64"/>
  <c r="AZ72" i="64"/>
  <c r="AY282" i="64"/>
  <c r="AZ282" i="64"/>
  <c r="AY80" i="64"/>
  <c r="AZ80" i="64"/>
  <c r="AY144" i="64"/>
  <c r="AZ144" i="64"/>
  <c r="AY12" i="64"/>
  <c r="AZ12" i="64"/>
  <c r="AY379" i="64"/>
  <c r="AZ379" i="64"/>
  <c r="AY305" i="64"/>
  <c r="AZ305" i="64"/>
  <c r="AY45" i="64"/>
  <c r="AZ45" i="64"/>
  <c r="AY382" i="64"/>
  <c r="AZ382" i="64"/>
  <c r="U68" i="64"/>
  <c r="V68" i="64"/>
  <c r="U288" i="64"/>
  <c r="V288" i="64"/>
  <c r="U308" i="64"/>
  <c r="V308" i="64"/>
  <c r="U104" i="64"/>
  <c r="V104" i="64"/>
  <c r="U11" i="64"/>
  <c r="V11" i="64"/>
  <c r="U335" i="64"/>
  <c r="V335" i="64"/>
  <c r="U34" i="64"/>
  <c r="V34" i="64"/>
  <c r="U166" i="64"/>
  <c r="V166" i="64"/>
  <c r="U285" i="64"/>
  <c r="V285" i="64"/>
  <c r="U56" i="64"/>
  <c r="V56" i="64"/>
  <c r="U359" i="64"/>
  <c r="V359" i="64"/>
  <c r="U62" i="64"/>
  <c r="V62" i="64"/>
  <c r="U64" i="64"/>
  <c r="V64" i="64"/>
  <c r="U303" i="64"/>
  <c r="V303" i="64"/>
  <c r="U172" i="64"/>
  <c r="V172" i="64"/>
  <c r="U255" i="64"/>
  <c r="V255" i="64"/>
  <c r="U10" i="64"/>
  <c r="V10" i="64"/>
  <c r="U17" i="64"/>
  <c r="V17" i="64"/>
  <c r="AA358" i="64"/>
  <c r="AB358" i="64"/>
  <c r="AA85" i="64"/>
  <c r="AB85" i="64"/>
  <c r="AA101" i="64"/>
  <c r="AB101" i="64"/>
  <c r="AA363" i="64"/>
  <c r="AB363" i="64"/>
  <c r="AA368" i="64"/>
  <c r="AB368" i="64"/>
  <c r="AA306" i="64"/>
  <c r="AB306" i="64"/>
  <c r="AA312" i="64"/>
  <c r="AB312" i="64"/>
  <c r="AA158" i="64"/>
  <c r="AB158" i="64"/>
  <c r="AA221" i="64"/>
  <c r="AB221" i="64"/>
  <c r="AA117" i="64"/>
  <c r="AB117" i="64"/>
  <c r="AA115" i="64"/>
  <c r="AB115" i="64"/>
  <c r="AA189" i="64"/>
  <c r="AB189" i="64"/>
  <c r="AA291" i="64"/>
  <c r="AB291" i="64"/>
  <c r="AA384" i="64"/>
  <c r="AB384" i="64"/>
  <c r="AA219" i="64"/>
  <c r="AB219" i="64"/>
  <c r="AA360" i="64"/>
  <c r="AB360" i="64"/>
  <c r="AA78" i="64"/>
  <c r="AB78" i="64"/>
  <c r="AA331" i="64"/>
  <c r="AB331" i="64"/>
  <c r="AA205" i="64"/>
  <c r="AB205" i="64"/>
  <c r="AA241" i="64"/>
  <c r="AB241" i="64"/>
  <c r="AA143" i="64"/>
  <c r="AB143" i="64"/>
  <c r="AA199" i="64"/>
  <c r="AB199" i="64"/>
  <c r="AA223" i="64"/>
  <c r="AB223" i="64"/>
  <c r="AA230" i="64"/>
  <c r="AB230" i="64"/>
  <c r="AA26" i="64"/>
  <c r="AB26" i="64"/>
  <c r="AA51" i="64"/>
  <c r="AB51" i="64"/>
  <c r="AA373" i="64"/>
  <c r="AB373" i="64"/>
  <c r="AA148" i="64"/>
  <c r="AB148" i="64"/>
  <c r="AA258" i="64"/>
  <c r="AB258" i="64"/>
  <c r="AA149" i="64"/>
  <c r="AB149" i="64"/>
  <c r="AA152" i="64"/>
  <c r="AB152" i="64"/>
  <c r="AA263" i="64"/>
  <c r="AB263" i="64"/>
  <c r="AA348" i="64"/>
  <c r="AB348" i="64"/>
  <c r="AA375" i="64"/>
  <c r="AB375" i="64"/>
  <c r="AA245" i="64"/>
  <c r="AB245" i="64"/>
  <c r="AA346" i="64"/>
  <c r="AB346" i="64"/>
  <c r="AA281" i="64"/>
  <c r="AB281" i="64"/>
  <c r="AA97" i="64"/>
  <c r="AB97" i="64"/>
  <c r="AA207" i="64"/>
  <c r="AB207" i="64"/>
  <c r="AA161" i="64"/>
  <c r="AB161" i="64"/>
  <c r="AA371" i="64"/>
  <c r="AB371" i="64"/>
  <c r="AA105" i="64"/>
  <c r="AB105" i="64"/>
  <c r="AA159" i="64"/>
  <c r="AB159" i="64"/>
  <c r="AA330" i="64"/>
  <c r="AB330" i="64"/>
  <c r="AA232" i="64"/>
  <c r="AB232" i="64"/>
  <c r="AA47" i="64"/>
  <c r="AB47" i="64"/>
  <c r="AA237" i="64"/>
  <c r="AB237" i="64"/>
  <c r="AE32" i="64"/>
  <c r="AF32" i="64"/>
  <c r="AE301" i="64"/>
  <c r="AF301" i="64"/>
  <c r="AE30" i="64"/>
  <c r="AF30" i="64"/>
  <c r="AE100" i="64"/>
  <c r="AF100" i="64"/>
  <c r="AE150" i="64"/>
  <c r="AF150" i="64"/>
  <c r="AE340" i="64"/>
  <c r="AF340" i="64"/>
  <c r="AE357" i="64"/>
  <c r="AF357" i="64"/>
  <c r="AE327" i="64"/>
  <c r="AF327" i="64"/>
  <c r="AE27" i="64"/>
  <c r="AF27" i="64"/>
  <c r="AE21" i="64"/>
  <c r="AF21" i="64"/>
  <c r="AE324" i="64"/>
  <c r="AF324" i="64"/>
  <c r="AE341" i="64"/>
  <c r="AF341" i="64"/>
  <c r="AE69" i="64"/>
  <c r="AF69" i="64"/>
  <c r="AE366" i="64"/>
  <c r="AF366" i="64"/>
  <c r="AE70" i="64"/>
  <c r="AF70" i="64"/>
  <c r="AE319" i="64"/>
  <c r="AF319" i="64"/>
  <c r="AE174" i="64"/>
  <c r="AF174" i="64"/>
  <c r="AE34" i="64"/>
  <c r="AF34" i="64"/>
  <c r="AE203" i="64"/>
  <c r="AF203" i="64"/>
  <c r="AE166" i="64"/>
  <c r="AF166" i="64"/>
  <c r="AE383" i="64"/>
  <c r="AF383" i="64"/>
  <c r="AE285" i="64"/>
  <c r="AF285" i="64"/>
  <c r="AE14" i="64"/>
  <c r="AF14" i="64"/>
  <c r="AE256" i="64"/>
  <c r="AF256" i="64"/>
  <c r="AE170" i="64"/>
  <c r="AF170" i="64"/>
  <c r="AE56" i="64"/>
  <c r="AF56" i="64"/>
  <c r="AE99" i="64"/>
  <c r="AF99" i="64"/>
  <c r="AE235" i="64"/>
  <c r="AF235" i="64"/>
  <c r="AE202" i="64"/>
  <c r="AF202" i="64"/>
  <c r="AE160" i="64"/>
  <c r="AF160" i="64"/>
  <c r="AE361" i="64"/>
  <c r="AF361" i="64"/>
  <c r="AE185" i="64"/>
  <c r="AF185" i="64"/>
  <c r="AE181" i="64"/>
  <c r="AF181" i="64"/>
  <c r="AE72" i="64"/>
  <c r="AF72" i="64"/>
  <c r="AE23" i="64"/>
  <c r="AF23" i="64"/>
  <c r="AE303" i="64"/>
  <c r="AF303" i="64"/>
  <c r="AE61" i="64"/>
  <c r="AF61" i="64"/>
  <c r="AE286" i="64"/>
  <c r="AF286" i="64"/>
  <c r="AE180" i="64"/>
  <c r="AF180" i="64"/>
  <c r="AE133" i="64"/>
  <c r="AF133" i="64"/>
  <c r="AE204" i="64"/>
  <c r="AF204" i="64"/>
  <c r="AE173" i="64"/>
  <c r="AF173" i="64"/>
  <c r="AE10" i="64"/>
  <c r="AF10" i="64"/>
  <c r="AE277" i="64"/>
  <c r="AF277" i="64"/>
  <c r="AE36" i="64"/>
  <c r="AF36" i="64"/>
  <c r="AE8" i="64"/>
  <c r="AF8" i="64"/>
  <c r="AE305" i="64"/>
  <c r="AF305" i="64"/>
  <c r="AE16" i="64"/>
  <c r="AF16" i="64"/>
  <c r="AK370" i="64"/>
  <c r="AL370" i="64"/>
  <c r="AK221" i="64"/>
  <c r="AL221" i="64"/>
  <c r="AK69" i="64"/>
  <c r="AL69" i="64"/>
  <c r="AK49" i="64"/>
  <c r="AL49" i="64"/>
  <c r="AK239" i="64"/>
  <c r="AL239" i="64"/>
  <c r="AK285" i="64"/>
  <c r="AL285" i="64"/>
  <c r="AK58" i="64"/>
  <c r="AL58" i="64"/>
  <c r="AK74" i="64"/>
  <c r="AL74" i="64"/>
  <c r="AK268" i="64"/>
  <c r="AL268" i="64"/>
  <c r="AK303" i="64"/>
  <c r="AL303" i="64"/>
  <c r="AK133" i="64"/>
  <c r="AL133" i="64"/>
  <c r="AK52" i="64"/>
  <c r="AL52" i="64"/>
  <c r="AK187" i="64"/>
  <c r="AL187" i="64"/>
  <c r="AO151" i="64"/>
  <c r="AP151" i="64"/>
  <c r="AO284" i="64"/>
  <c r="AP284" i="64"/>
  <c r="AO177" i="64"/>
  <c r="AP177" i="64"/>
  <c r="AO366" i="64"/>
  <c r="AP366" i="64"/>
  <c r="AO331" i="64"/>
  <c r="AP331" i="64"/>
  <c r="AO196" i="64"/>
  <c r="AP196" i="64"/>
  <c r="AO223" i="64"/>
  <c r="AP223" i="64"/>
  <c r="AO249" i="64"/>
  <c r="AP249" i="64"/>
  <c r="AO361" i="64"/>
  <c r="AP361" i="64"/>
  <c r="AO64" i="64"/>
  <c r="AP64" i="64"/>
  <c r="AO272" i="64"/>
  <c r="AP272" i="64"/>
  <c r="AO371" i="64"/>
  <c r="AP371" i="64"/>
  <c r="AO10" i="64"/>
  <c r="AP10" i="64"/>
  <c r="AO326" i="64"/>
  <c r="AP326" i="64"/>
  <c r="AU151" i="64"/>
  <c r="AV151" i="64"/>
  <c r="AU126" i="64"/>
  <c r="AV126" i="64"/>
  <c r="AU312" i="64"/>
  <c r="AV312" i="64"/>
  <c r="AU153" i="64"/>
  <c r="AV153" i="64"/>
  <c r="AU189" i="64"/>
  <c r="AV189" i="64"/>
  <c r="AU69" i="64"/>
  <c r="AV69" i="64"/>
  <c r="AU360" i="64"/>
  <c r="AV360" i="64"/>
  <c r="AU389" i="64"/>
  <c r="AV389" i="64"/>
  <c r="AU317" i="64"/>
  <c r="AV317" i="64"/>
  <c r="AU107" i="64"/>
  <c r="AV107" i="64"/>
  <c r="AU223" i="64"/>
  <c r="AV223" i="64"/>
  <c r="AU206" i="64"/>
  <c r="AV206" i="64"/>
  <c r="AU373" i="64"/>
  <c r="AV373" i="64"/>
  <c r="AU235" i="64"/>
  <c r="AV235" i="64"/>
  <c r="AU31" i="64"/>
  <c r="AV31" i="64"/>
  <c r="AU185" i="64"/>
  <c r="AV185" i="64"/>
  <c r="AU72" i="64"/>
  <c r="AV72" i="64"/>
  <c r="AU282" i="64"/>
  <c r="AV282" i="64"/>
  <c r="AU80" i="64"/>
  <c r="AV80" i="64"/>
  <c r="AU144" i="64"/>
  <c r="AV144" i="64"/>
  <c r="AU12" i="64"/>
  <c r="AV12" i="64"/>
  <c r="AU379" i="64"/>
  <c r="AV379" i="64"/>
  <c r="AU305" i="64"/>
  <c r="AV305" i="64"/>
  <c r="AY169" i="64"/>
  <c r="AZ169" i="64"/>
  <c r="AY370" i="64"/>
  <c r="AZ370" i="64"/>
  <c r="AY248" i="64"/>
  <c r="AZ248" i="64"/>
  <c r="AY21" i="64"/>
  <c r="AZ21" i="64"/>
  <c r="AY311" i="64"/>
  <c r="AZ311" i="64"/>
  <c r="AY127" i="64"/>
  <c r="AZ127" i="64"/>
  <c r="AY106" i="64"/>
  <c r="AZ106" i="64"/>
  <c r="AY174" i="64"/>
  <c r="AZ174" i="64"/>
  <c r="AY316" i="64"/>
  <c r="AZ316" i="64"/>
  <c r="AY383" i="64"/>
  <c r="AZ383" i="64"/>
  <c r="AY290" i="64"/>
  <c r="AZ290" i="64"/>
  <c r="AY26" i="64"/>
  <c r="AZ26" i="64"/>
  <c r="AY364" i="64"/>
  <c r="AZ364" i="64"/>
  <c r="AY200" i="64"/>
  <c r="AZ200" i="64"/>
  <c r="AY74" i="64"/>
  <c r="AZ74" i="64"/>
  <c r="AY388" i="64"/>
  <c r="AZ388" i="64"/>
  <c r="AY275" i="64"/>
  <c r="AZ275" i="64"/>
  <c r="AY320" i="64"/>
  <c r="AZ320" i="64"/>
  <c r="AY231" i="64"/>
  <c r="AZ231" i="64"/>
  <c r="AY133" i="64"/>
  <c r="AZ133" i="64"/>
  <c r="AY255" i="64"/>
  <c r="AZ255" i="64"/>
  <c r="AY10" i="64"/>
  <c r="AZ10" i="64"/>
  <c r="AY118" i="64"/>
  <c r="AZ118" i="64"/>
  <c r="AY192" i="64"/>
  <c r="AZ192" i="64"/>
  <c r="U168" i="64"/>
  <c r="V168" i="64"/>
  <c r="U331" i="64"/>
  <c r="V331" i="64"/>
  <c r="U337" i="64"/>
  <c r="V337" i="64"/>
  <c r="U224" i="64"/>
  <c r="V224" i="64"/>
  <c r="AA284" i="64"/>
  <c r="AB284" i="64"/>
  <c r="AA264" i="64"/>
  <c r="AB264" i="64"/>
  <c r="AA132" i="64"/>
  <c r="AB132" i="64"/>
  <c r="AA253" i="64"/>
  <c r="AB253" i="64"/>
  <c r="AA200" i="64"/>
  <c r="AB200" i="64"/>
  <c r="AA275" i="64"/>
  <c r="AB275" i="64"/>
  <c r="AA236" i="64"/>
  <c r="AB236" i="64"/>
  <c r="AA108" i="64"/>
  <c r="AB108" i="64"/>
  <c r="AE358" i="64"/>
  <c r="AF358" i="64"/>
  <c r="AE312" i="64"/>
  <c r="AF312" i="64"/>
  <c r="AE189" i="64"/>
  <c r="AF189" i="64"/>
  <c r="AE205" i="64"/>
  <c r="AF205" i="64"/>
  <c r="AE26" i="64"/>
  <c r="AF26" i="64"/>
  <c r="AE152" i="64"/>
  <c r="AF152" i="64"/>
  <c r="AE281" i="64"/>
  <c r="AF281" i="64"/>
  <c r="AE330" i="64"/>
  <c r="AF330" i="64"/>
  <c r="AK213" i="64"/>
  <c r="AL213" i="64"/>
  <c r="AK359" i="64"/>
  <c r="AL359" i="64"/>
  <c r="AO112" i="64"/>
  <c r="AP112" i="64"/>
  <c r="AO185" i="64"/>
  <c r="AP185" i="64"/>
  <c r="AU215" i="64"/>
  <c r="AV215" i="64"/>
  <c r="AU294" i="64"/>
  <c r="AV294" i="64"/>
  <c r="AU55" i="64"/>
  <c r="AV55" i="64"/>
  <c r="AU222" i="64"/>
  <c r="AV222" i="64"/>
  <c r="AY385" i="64"/>
  <c r="AZ385" i="64"/>
  <c r="AY37" i="64"/>
  <c r="AZ37" i="64"/>
  <c r="AY263" i="64"/>
  <c r="AZ263" i="64"/>
  <c r="AY44" i="64"/>
  <c r="AZ44" i="64"/>
  <c r="U238" i="64"/>
  <c r="V238" i="64"/>
  <c r="U276" i="64"/>
  <c r="V276" i="64"/>
  <c r="U177" i="64"/>
  <c r="V177" i="64"/>
  <c r="U385" i="64"/>
  <c r="V385" i="64"/>
  <c r="U69" i="64"/>
  <c r="V69" i="64"/>
  <c r="U389" i="64"/>
  <c r="V389" i="64"/>
  <c r="U201" i="64"/>
  <c r="V201" i="64"/>
  <c r="U134" i="64"/>
  <c r="V134" i="64"/>
  <c r="U18" i="64"/>
  <c r="V18" i="64"/>
  <c r="U58" i="64"/>
  <c r="V58" i="64"/>
  <c r="U149" i="64"/>
  <c r="V149" i="64"/>
  <c r="U263" i="64"/>
  <c r="V263" i="64"/>
  <c r="U129" i="64"/>
  <c r="V129" i="64"/>
  <c r="U246" i="64"/>
  <c r="V246" i="64"/>
  <c r="U244" i="64"/>
  <c r="V244" i="64"/>
  <c r="U164" i="64"/>
  <c r="V164" i="64"/>
  <c r="U108" i="64"/>
  <c r="V108" i="64"/>
  <c r="U326" i="64"/>
  <c r="V326" i="64"/>
  <c r="AA145" i="64"/>
  <c r="AB145" i="64"/>
  <c r="AA353" i="64"/>
  <c r="AB353" i="64"/>
  <c r="AA321" i="64"/>
  <c r="AB321" i="64"/>
  <c r="AA372" i="64"/>
  <c r="AB372" i="64"/>
  <c r="AA218" i="64"/>
  <c r="AB218" i="64"/>
  <c r="AA120" i="64"/>
  <c r="AB120" i="64"/>
  <c r="AA248" i="64"/>
  <c r="AB248" i="64"/>
  <c r="AA179" i="64"/>
  <c r="AB179" i="64"/>
  <c r="AA307" i="64"/>
  <c r="AB307" i="64"/>
  <c r="AA153" i="64"/>
  <c r="AB153" i="64"/>
  <c r="AA104" i="64"/>
  <c r="AB104" i="64"/>
  <c r="AA43" i="64"/>
  <c r="AB43" i="64"/>
  <c r="AA186" i="64"/>
  <c r="AB186" i="64"/>
  <c r="AA19" i="64"/>
  <c r="AB19" i="64"/>
  <c r="AA254" i="64"/>
  <c r="AB254" i="64"/>
  <c r="AA106" i="64"/>
  <c r="AB106" i="64"/>
  <c r="AA381" i="64"/>
  <c r="AB381" i="64"/>
  <c r="AA279" i="64"/>
  <c r="AB279" i="64"/>
  <c r="AA130" i="64"/>
  <c r="AB130" i="64"/>
  <c r="AA196" i="64"/>
  <c r="AB196" i="64"/>
  <c r="AA107" i="64"/>
  <c r="AB107" i="64"/>
  <c r="AA63" i="64"/>
  <c r="AB63" i="64"/>
  <c r="AA73" i="64"/>
  <c r="AB73" i="64"/>
  <c r="AA380" i="64"/>
  <c r="AB380" i="64"/>
  <c r="AA273" i="64"/>
  <c r="AB273" i="64"/>
  <c r="AA390" i="64"/>
  <c r="AB390" i="64"/>
  <c r="AA184" i="64"/>
  <c r="AB184" i="64"/>
  <c r="AA315" i="64"/>
  <c r="AB315" i="64"/>
  <c r="AA46" i="64"/>
  <c r="AB46" i="64"/>
  <c r="AA337" i="64"/>
  <c r="AB337" i="64"/>
  <c r="AA40" i="64"/>
  <c r="AB40" i="64"/>
  <c r="AA268" i="64"/>
  <c r="AB268" i="64"/>
  <c r="AA125" i="64"/>
  <c r="AB125" i="64"/>
  <c r="AA129" i="64"/>
  <c r="AB129" i="64"/>
  <c r="AA302" i="64"/>
  <c r="AB302" i="64"/>
  <c r="AA7" i="64"/>
  <c r="AB7" i="64"/>
  <c r="AA329" i="64"/>
  <c r="AB329" i="64"/>
  <c r="AA352" i="64"/>
  <c r="AB352" i="64"/>
  <c r="AA354" i="64"/>
  <c r="AB354" i="64"/>
  <c r="AA191" i="64"/>
  <c r="AB191" i="64"/>
  <c r="AA334" i="64"/>
  <c r="AB334" i="64"/>
  <c r="AA379" i="64"/>
  <c r="AB379" i="64"/>
  <c r="AA269" i="64"/>
  <c r="AB269" i="64"/>
  <c r="AA224" i="64"/>
  <c r="AB224" i="64"/>
  <c r="AA75" i="64"/>
  <c r="AB75" i="64"/>
  <c r="AA29" i="64"/>
  <c r="AB29" i="64"/>
  <c r="AA342" i="64"/>
  <c r="AB342" i="64"/>
  <c r="AE386" i="64"/>
  <c r="AF386" i="64"/>
  <c r="AE215" i="64"/>
  <c r="AF215" i="64"/>
  <c r="AE328" i="64"/>
  <c r="AF328" i="64"/>
  <c r="AE238" i="64"/>
  <c r="AF238" i="64"/>
  <c r="AE146" i="64"/>
  <c r="AF146" i="64"/>
  <c r="AE339" i="64"/>
  <c r="AF339" i="64"/>
  <c r="AE356" i="64"/>
  <c r="AF356" i="64"/>
  <c r="AE347" i="64"/>
  <c r="AF347" i="64"/>
  <c r="AE243" i="64"/>
  <c r="AF243" i="64"/>
  <c r="AE156" i="64"/>
  <c r="AF156" i="64"/>
  <c r="AE124" i="64"/>
  <c r="AF124" i="64"/>
  <c r="AE325" i="64"/>
  <c r="AF325" i="64"/>
  <c r="AE127" i="64"/>
  <c r="AF127" i="64"/>
  <c r="AE336" i="64"/>
  <c r="AF336" i="64"/>
  <c r="AE90" i="64"/>
  <c r="AF90" i="64"/>
  <c r="AE335" i="64"/>
  <c r="AF335" i="64"/>
  <c r="AE83" i="64"/>
  <c r="AF83" i="64"/>
  <c r="AE201" i="64"/>
  <c r="AF201" i="64"/>
  <c r="AE167" i="64"/>
  <c r="AF167" i="64"/>
  <c r="AE210" i="64"/>
  <c r="AF210" i="64"/>
  <c r="AE362" i="64"/>
  <c r="AF362" i="64"/>
  <c r="AE214" i="64"/>
  <c r="AF214" i="64"/>
  <c r="AE123" i="64"/>
  <c r="AF123" i="64"/>
  <c r="AE45" i="64"/>
  <c r="AF45" i="64"/>
  <c r="AE82" i="64"/>
  <c r="AF82" i="64"/>
  <c r="AE102" i="64"/>
  <c r="AF102" i="64"/>
  <c r="AE249" i="64"/>
  <c r="AF249" i="64"/>
  <c r="AE378" i="64"/>
  <c r="AF378" i="64"/>
  <c r="AE359" i="64"/>
  <c r="AF359" i="64"/>
  <c r="AE227" i="64"/>
  <c r="AF227" i="64"/>
  <c r="AE71" i="64"/>
  <c r="AF71" i="64"/>
  <c r="AE111" i="64"/>
  <c r="AF111" i="64"/>
  <c r="AE55" i="64"/>
  <c r="AF55" i="64"/>
  <c r="AE283" i="64"/>
  <c r="AF283" i="64"/>
  <c r="AE60" i="64"/>
  <c r="AF60" i="64"/>
  <c r="AE246" i="64"/>
  <c r="AF246" i="64"/>
  <c r="AE41" i="64"/>
  <c r="AF41" i="64"/>
  <c r="AE15" i="64"/>
  <c r="AF15" i="64"/>
  <c r="AE172" i="64"/>
  <c r="AF172" i="64"/>
  <c r="AE79" i="64"/>
  <c r="AF79" i="64"/>
  <c r="AE12" i="64"/>
  <c r="AF12" i="64"/>
  <c r="AE52" i="64"/>
  <c r="AF52" i="64"/>
  <c r="AE313" i="64"/>
  <c r="AF313" i="64"/>
  <c r="AE81" i="64"/>
  <c r="AF81" i="64"/>
  <c r="AE297" i="64"/>
  <c r="AF297" i="64"/>
  <c r="AE193" i="64"/>
  <c r="AF193" i="64"/>
  <c r="AE192" i="64"/>
  <c r="AF192" i="64"/>
  <c r="AK88" i="64"/>
  <c r="AL88" i="64"/>
  <c r="AK368" i="64"/>
  <c r="AL368" i="64"/>
  <c r="AK243" i="64"/>
  <c r="AL243" i="64"/>
  <c r="AK127" i="64"/>
  <c r="AL127" i="64"/>
  <c r="AK376" i="64"/>
  <c r="AL376" i="64"/>
  <c r="AK241" i="64"/>
  <c r="AL241" i="64"/>
  <c r="AK114" i="64"/>
  <c r="AL114" i="64"/>
  <c r="AK251" i="64"/>
  <c r="AL251" i="64"/>
  <c r="AK337" i="64"/>
  <c r="AL337" i="64"/>
  <c r="AK275" i="64"/>
  <c r="AL275" i="64"/>
  <c r="AK246" i="64"/>
  <c r="AL246" i="64"/>
  <c r="AK113" i="64"/>
  <c r="AL113" i="64"/>
  <c r="AK159" i="64"/>
  <c r="AL159" i="64"/>
  <c r="AK17" i="64"/>
  <c r="AL17" i="64"/>
  <c r="AO169" i="64"/>
  <c r="AP169" i="64"/>
  <c r="AO288" i="64"/>
  <c r="AP288" i="64"/>
  <c r="AO171" i="64"/>
  <c r="AP171" i="64"/>
  <c r="AO226" i="64"/>
  <c r="AP226" i="64"/>
  <c r="AO279" i="64"/>
  <c r="AP279" i="64"/>
  <c r="AO166" i="64"/>
  <c r="AP166" i="64"/>
  <c r="AO256" i="64"/>
  <c r="AP256" i="64"/>
  <c r="AO42" i="64"/>
  <c r="AP42" i="64"/>
  <c r="AO71" i="64"/>
  <c r="AP71" i="64"/>
  <c r="AO23" i="64"/>
  <c r="AP23" i="64"/>
  <c r="AO329" i="64"/>
  <c r="AP329" i="64"/>
  <c r="AO191" i="64"/>
  <c r="AP191" i="64"/>
  <c r="AO108" i="64"/>
  <c r="AP108" i="64"/>
  <c r="AU169" i="64"/>
  <c r="AV169" i="64"/>
  <c r="AU370" i="64"/>
  <c r="AV370" i="64"/>
  <c r="AU248" i="64"/>
  <c r="AV248" i="64"/>
  <c r="AU21" i="64"/>
  <c r="AV21" i="64"/>
  <c r="AU311" i="64"/>
  <c r="AV311" i="64"/>
  <c r="AU127" i="64"/>
  <c r="AV127" i="64"/>
  <c r="AU106" i="64"/>
  <c r="AV106" i="64"/>
  <c r="AU174" i="64"/>
  <c r="AV174" i="64"/>
  <c r="AU316" i="64"/>
  <c r="AV316" i="64"/>
  <c r="AU383" i="64"/>
  <c r="AV383" i="64"/>
  <c r="AU290" i="64"/>
  <c r="AV290" i="64"/>
  <c r="AU26" i="64"/>
  <c r="AV26" i="64"/>
  <c r="AU364" i="64"/>
  <c r="AV364" i="64"/>
  <c r="AU200" i="64"/>
  <c r="AV200" i="64"/>
  <c r="AU74" i="64"/>
  <c r="AV74" i="64"/>
  <c r="AU388" i="64"/>
  <c r="AV388" i="64"/>
  <c r="AU275" i="64"/>
  <c r="AV275" i="64"/>
  <c r="AU320" i="64"/>
  <c r="AV320" i="64"/>
  <c r="AU231" i="64"/>
  <c r="AV231" i="64"/>
  <c r="AU133" i="64"/>
  <c r="AV133" i="64"/>
  <c r="AU255" i="64"/>
  <c r="AV255" i="64"/>
  <c r="AU10" i="64"/>
  <c r="AV10" i="64"/>
  <c r="AU118" i="64"/>
  <c r="AV118" i="64"/>
  <c r="AU192" i="64"/>
  <c r="AV192" i="64"/>
  <c r="AY85" i="64"/>
  <c r="AZ85" i="64"/>
  <c r="AY368" i="64"/>
  <c r="AZ368" i="64"/>
  <c r="AY156" i="64"/>
  <c r="AZ156" i="64"/>
  <c r="AY325" i="64"/>
  <c r="AZ325" i="64"/>
  <c r="AY19" i="64"/>
  <c r="AZ19" i="64"/>
  <c r="AY59" i="64"/>
  <c r="AZ59" i="64"/>
  <c r="AY83" i="64"/>
  <c r="AZ83" i="64"/>
  <c r="AY239" i="64"/>
  <c r="AZ239" i="64"/>
  <c r="AY87" i="64"/>
  <c r="AZ87" i="64"/>
  <c r="AY123" i="64"/>
  <c r="AZ123" i="64"/>
  <c r="AY273" i="64"/>
  <c r="AZ273" i="64"/>
  <c r="AY99" i="64"/>
  <c r="AZ99" i="64"/>
  <c r="AY258" i="64"/>
  <c r="AZ258" i="64"/>
  <c r="AY361" i="64"/>
  <c r="AZ361" i="64"/>
  <c r="AY257" i="64"/>
  <c r="AZ257" i="64"/>
  <c r="AY65" i="64"/>
  <c r="AZ65" i="64"/>
  <c r="AY61" i="64"/>
  <c r="AZ61" i="64"/>
  <c r="AY178" i="64"/>
  <c r="AZ178" i="64"/>
  <c r="AY79" i="64"/>
  <c r="AZ79" i="64"/>
  <c r="AY322" i="64"/>
  <c r="AZ322" i="64"/>
  <c r="AY108" i="64"/>
  <c r="AZ108" i="64"/>
  <c r="AY8" i="64"/>
  <c r="AZ8" i="64"/>
  <c r="AY155" i="64"/>
  <c r="AZ155" i="64"/>
  <c r="U25" i="64"/>
  <c r="V25" i="64"/>
  <c r="U206" i="64"/>
  <c r="V206" i="64"/>
  <c r="U371" i="64"/>
  <c r="V371" i="64"/>
  <c r="AA365" i="64"/>
  <c r="AB365" i="64"/>
  <c r="AA112" i="64"/>
  <c r="AB112" i="64"/>
  <c r="AA98" i="64"/>
  <c r="AB98" i="64"/>
  <c r="AA87" i="64"/>
  <c r="AB87" i="64"/>
  <c r="AA343" i="64"/>
  <c r="AB343" i="64"/>
  <c r="AA44" i="64"/>
  <c r="AB44" i="64"/>
  <c r="AA187" i="64"/>
  <c r="AB187" i="64"/>
  <c r="AE368" i="64"/>
  <c r="AF368" i="64"/>
  <c r="AE115" i="64"/>
  <c r="AF115" i="64"/>
  <c r="AE78" i="64"/>
  <c r="AF78" i="64"/>
  <c r="AE223" i="64"/>
  <c r="AF223" i="64"/>
  <c r="AE258" i="64"/>
  <c r="AF258" i="64"/>
  <c r="AE245" i="64"/>
  <c r="AF245" i="64"/>
  <c r="AE371" i="64"/>
  <c r="AF371" i="64"/>
  <c r="AE47" i="64"/>
  <c r="AF47" i="64"/>
  <c r="AK201" i="64"/>
  <c r="AL201" i="64"/>
  <c r="AK314" i="64"/>
  <c r="AL314" i="64"/>
  <c r="AO238" i="64"/>
  <c r="AP238" i="64"/>
  <c r="AO56" i="64"/>
  <c r="AP56" i="64"/>
  <c r="AO297" i="64"/>
  <c r="AP297" i="64"/>
  <c r="AU124" i="64"/>
  <c r="AV124" i="64"/>
  <c r="AU89" i="64"/>
  <c r="AV89" i="64"/>
  <c r="AU62" i="64"/>
  <c r="AV62" i="64"/>
  <c r="AU220" i="64"/>
  <c r="AV220" i="64"/>
  <c r="AY295" i="64"/>
  <c r="AZ295" i="64"/>
  <c r="AY285" i="64"/>
  <c r="AZ285" i="64"/>
  <c r="AY371" i="64"/>
  <c r="AZ371" i="64"/>
  <c r="U88" i="64"/>
  <c r="V88" i="64"/>
  <c r="U370" i="64"/>
  <c r="V370" i="64"/>
  <c r="U213" i="64"/>
  <c r="V213" i="64"/>
  <c r="U171" i="64"/>
  <c r="V171" i="64"/>
  <c r="U165" i="64"/>
  <c r="V165" i="64"/>
  <c r="U127" i="64"/>
  <c r="V127" i="64"/>
  <c r="U174" i="64"/>
  <c r="V174" i="64"/>
  <c r="U37" i="64"/>
  <c r="V37" i="64"/>
  <c r="U107" i="64"/>
  <c r="V107" i="64"/>
  <c r="U223" i="64"/>
  <c r="V223" i="64"/>
  <c r="U251" i="64"/>
  <c r="V251" i="64"/>
  <c r="U227" i="64"/>
  <c r="V227" i="64"/>
  <c r="U40" i="64"/>
  <c r="V40" i="64"/>
  <c r="U23" i="64"/>
  <c r="V23" i="64"/>
  <c r="U39" i="64"/>
  <c r="V39" i="64"/>
  <c r="U144" i="64"/>
  <c r="V144" i="64"/>
  <c r="U322" i="64"/>
  <c r="V322" i="64"/>
  <c r="U38" i="64"/>
  <c r="V38" i="64"/>
  <c r="AA88" i="64"/>
  <c r="AB88" i="64"/>
  <c r="AA259" i="64"/>
  <c r="AB259" i="64"/>
  <c r="AA351" i="64"/>
  <c r="AB351" i="64"/>
  <c r="AA296" i="64"/>
  <c r="AB296" i="64"/>
  <c r="AA242" i="64"/>
  <c r="AB242" i="64"/>
  <c r="AA93" i="64"/>
  <c r="AB93" i="64"/>
  <c r="AA95" i="64"/>
  <c r="AB95" i="64"/>
  <c r="AA229" i="64"/>
  <c r="AB229" i="64"/>
  <c r="AA162" i="64"/>
  <c r="AB162" i="64"/>
  <c r="AA121" i="64"/>
  <c r="AB121" i="64"/>
  <c r="AA311" i="64"/>
  <c r="AB311" i="64"/>
  <c r="AA11" i="64"/>
  <c r="AB11" i="64"/>
  <c r="AA137" i="64"/>
  <c r="AB137" i="64"/>
  <c r="AA94" i="64"/>
  <c r="AB94" i="64"/>
  <c r="AA59" i="64"/>
  <c r="AB59" i="64"/>
  <c r="AA389" i="64"/>
  <c r="AB389" i="64"/>
  <c r="AA136" i="64"/>
  <c r="AB136" i="64"/>
  <c r="AA35" i="64"/>
  <c r="AB35" i="64"/>
  <c r="AA142" i="64"/>
  <c r="AB142" i="64"/>
  <c r="AA110" i="64"/>
  <c r="AB110" i="64"/>
  <c r="AA89" i="64"/>
  <c r="AB89" i="64"/>
  <c r="AA290" i="64"/>
  <c r="AB290" i="64"/>
  <c r="AA109" i="64"/>
  <c r="AB109" i="64"/>
  <c r="AA96" i="64"/>
  <c r="AB96" i="64"/>
  <c r="AA212" i="64"/>
  <c r="AB212" i="64"/>
  <c r="AA364" i="64"/>
  <c r="AB364" i="64"/>
  <c r="AA42" i="64"/>
  <c r="AB42" i="64"/>
  <c r="AA103" i="64"/>
  <c r="AB103" i="64"/>
  <c r="AA262" i="64"/>
  <c r="AB262" i="64"/>
  <c r="AA374" i="64"/>
  <c r="AB374" i="64"/>
  <c r="AA198" i="64"/>
  <c r="AB198" i="64"/>
  <c r="AA217" i="64"/>
  <c r="AB217" i="64"/>
  <c r="AA92" i="64"/>
  <c r="AB92" i="64"/>
  <c r="AA147" i="64"/>
  <c r="AB147" i="64"/>
  <c r="AA67" i="64"/>
  <c r="AB67" i="64"/>
  <c r="AA320" i="64"/>
  <c r="AB320" i="64"/>
  <c r="AA80" i="64"/>
  <c r="AB80" i="64"/>
  <c r="AA250" i="64"/>
  <c r="AB250" i="64"/>
  <c r="AA144" i="64"/>
  <c r="AB144" i="64"/>
  <c r="AA119" i="64"/>
  <c r="AB119" i="64"/>
  <c r="AA349" i="64"/>
  <c r="AB349" i="64"/>
  <c r="AA338" i="64"/>
  <c r="AB338" i="64"/>
  <c r="AA48" i="64"/>
  <c r="AB48" i="64"/>
  <c r="AA28" i="64"/>
  <c r="AB28" i="64"/>
  <c r="AA118" i="64"/>
  <c r="AB118" i="64"/>
  <c r="AA20" i="64"/>
  <c r="AB20" i="64"/>
  <c r="AA228" i="64"/>
  <c r="AB228" i="64"/>
  <c r="AE151" i="64"/>
  <c r="AF151" i="64"/>
  <c r="AE68" i="64"/>
  <c r="AF68" i="64"/>
  <c r="AE365" i="64"/>
  <c r="AF365" i="64"/>
  <c r="AE289" i="64"/>
  <c r="AF289" i="64"/>
  <c r="AE284" i="64"/>
  <c r="AF284" i="64"/>
  <c r="AE261" i="64"/>
  <c r="AF261" i="64"/>
  <c r="AE288" i="64"/>
  <c r="AF288" i="64"/>
  <c r="AE112" i="64"/>
  <c r="AF112" i="64"/>
  <c r="AE308" i="64"/>
  <c r="AF308" i="64"/>
  <c r="AE140" i="64"/>
  <c r="AF140" i="64"/>
  <c r="AE385" i="64"/>
  <c r="AF385" i="64"/>
  <c r="AE264" i="64"/>
  <c r="AF264" i="64"/>
  <c r="AE280" i="64"/>
  <c r="AF280" i="64"/>
  <c r="AE98" i="64"/>
  <c r="AF98" i="64"/>
  <c r="AE226" i="64"/>
  <c r="AF226" i="64"/>
  <c r="AE22" i="64"/>
  <c r="AF22" i="64"/>
  <c r="AE367" i="64"/>
  <c r="AF367" i="64"/>
  <c r="AE132" i="64"/>
  <c r="AF132" i="64"/>
  <c r="AE317" i="64"/>
  <c r="AF317" i="64"/>
  <c r="AE377" i="64"/>
  <c r="AF377" i="64"/>
  <c r="AE87" i="64"/>
  <c r="AF87" i="64"/>
  <c r="AE18" i="64"/>
  <c r="AF18" i="64"/>
  <c r="AE253" i="64"/>
  <c r="AF253" i="64"/>
  <c r="AE188" i="64"/>
  <c r="AF188" i="64"/>
  <c r="AE300" i="64"/>
  <c r="AF300" i="64"/>
  <c r="AE58" i="64"/>
  <c r="AF58" i="64"/>
  <c r="AE154" i="64"/>
  <c r="AF154" i="64"/>
  <c r="AE200" i="64"/>
  <c r="AF200" i="64"/>
  <c r="AE343" i="64"/>
  <c r="AF343" i="64"/>
  <c r="AE31" i="64"/>
  <c r="AF31" i="64"/>
  <c r="AE163" i="64"/>
  <c r="AF163" i="64"/>
  <c r="AE53" i="64"/>
  <c r="AF53" i="64"/>
  <c r="AE382" i="64"/>
  <c r="AF382" i="64"/>
  <c r="AE275" i="64"/>
  <c r="AF275" i="64"/>
  <c r="AE310" i="64"/>
  <c r="AF310" i="64"/>
  <c r="AE44" i="64"/>
  <c r="AF44" i="64"/>
  <c r="AE197" i="64"/>
  <c r="AF197" i="64"/>
  <c r="AE231" i="64"/>
  <c r="AF231" i="64"/>
  <c r="AE309" i="64"/>
  <c r="AF309" i="64"/>
  <c r="AE236" i="64"/>
  <c r="AF236" i="64"/>
  <c r="AE255" i="64"/>
  <c r="AF255" i="64"/>
  <c r="AE271" i="64"/>
  <c r="AF271" i="64"/>
  <c r="AE108" i="64"/>
  <c r="AF108" i="64"/>
  <c r="AE54" i="64"/>
  <c r="AF54" i="64"/>
  <c r="AE187" i="64"/>
  <c r="AF187" i="64"/>
  <c r="AE76" i="64"/>
  <c r="AF76" i="64"/>
  <c r="AE155" i="64"/>
  <c r="AF155" i="64"/>
  <c r="AK151" i="64"/>
  <c r="AL151" i="64"/>
  <c r="AK284" i="64"/>
  <c r="AL284" i="64"/>
  <c r="AK177" i="64"/>
  <c r="AL177" i="64"/>
  <c r="AK366" i="64"/>
  <c r="AL366" i="64"/>
  <c r="AK331" i="64"/>
  <c r="AL331" i="64"/>
  <c r="AK196" i="64"/>
  <c r="AL196" i="64"/>
  <c r="AK223" i="64"/>
  <c r="AL223" i="64"/>
  <c r="AK249" i="64"/>
  <c r="AL249" i="64"/>
  <c r="AK361" i="64"/>
  <c r="AL361" i="64"/>
  <c r="AK64" i="64"/>
  <c r="AL64" i="64"/>
  <c r="AK272" i="64"/>
  <c r="AL272" i="64"/>
  <c r="AK371" i="64"/>
  <c r="AL371" i="64"/>
  <c r="AK10" i="64"/>
  <c r="AL10" i="64"/>
  <c r="AK326" i="64"/>
  <c r="AL326" i="64"/>
  <c r="AO259" i="64"/>
  <c r="AP259" i="64"/>
  <c r="AO276" i="64"/>
  <c r="AP276" i="64"/>
  <c r="AO385" i="64"/>
  <c r="AP385" i="64"/>
  <c r="AO360" i="64"/>
  <c r="AP360" i="64"/>
  <c r="AO34" i="64"/>
  <c r="AP34" i="64"/>
  <c r="AO107" i="64"/>
  <c r="AP107" i="64"/>
  <c r="AO206" i="64"/>
  <c r="AP206" i="64"/>
  <c r="AO258" i="64"/>
  <c r="AP258" i="64"/>
  <c r="AO62" i="64"/>
  <c r="AP62" i="64"/>
  <c r="AO60" i="64"/>
  <c r="AP60" i="64"/>
  <c r="AO80" i="64"/>
  <c r="AP80" i="64"/>
  <c r="AO204" i="64"/>
  <c r="AP204" i="64"/>
  <c r="AO323" i="64"/>
  <c r="AP323" i="64"/>
  <c r="AO50" i="64"/>
  <c r="AP50" i="64"/>
  <c r="AU85" i="64"/>
  <c r="AV85" i="64"/>
  <c r="AU368" i="64"/>
  <c r="AV368" i="64"/>
  <c r="AU156" i="64"/>
  <c r="AV156" i="64"/>
  <c r="AU325" i="64"/>
  <c r="AV325" i="64"/>
  <c r="AU19" i="64"/>
  <c r="AV19" i="64"/>
  <c r="AU59" i="64"/>
  <c r="AV59" i="64"/>
  <c r="AU83" i="64"/>
  <c r="AV83" i="64"/>
  <c r="AU239" i="64"/>
  <c r="AV239" i="64"/>
  <c r="AU87" i="64"/>
  <c r="AV87" i="64"/>
  <c r="AU123" i="64"/>
  <c r="AV123" i="64"/>
  <c r="AU273" i="64"/>
  <c r="AV273" i="64"/>
  <c r="AU99" i="64"/>
  <c r="AV99" i="64"/>
  <c r="AU258" i="64"/>
  <c r="AV258" i="64"/>
  <c r="AU361" i="64"/>
  <c r="AV361" i="64"/>
  <c r="AU257" i="64"/>
  <c r="AV257" i="64"/>
  <c r="AU65" i="64"/>
  <c r="AV65" i="64"/>
  <c r="AU61" i="64"/>
  <c r="AV61" i="64"/>
  <c r="AU178" i="64"/>
  <c r="AV178" i="64"/>
  <c r="AU79" i="64"/>
  <c r="AV79" i="64"/>
  <c r="AU322" i="64"/>
  <c r="AV322" i="64"/>
  <c r="AU108" i="64"/>
  <c r="AV108" i="64"/>
  <c r="AU8" i="64"/>
  <c r="AV8" i="64"/>
  <c r="AU155" i="64"/>
  <c r="AV155" i="64"/>
  <c r="AY353" i="64"/>
  <c r="AZ353" i="64"/>
  <c r="AY242" i="64"/>
  <c r="AZ242" i="64"/>
  <c r="AY347" i="64"/>
  <c r="AZ347" i="64"/>
  <c r="AY33" i="64"/>
  <c r="AZ33" i="64"/>
  <c r="AY264" i="64"/>
  <c r="AZ264" i="64"/>
  <c r="AY366" i="64"/>
  <c r="AZ366" i="64"/>
  <c r="AY319" i="64"/>
  <c r="AZ319" i="64"/>
  <c r="AY201" i="64"/>
  <c r="AZ201" i="64"/>
  <c r="AY241" i="64"/>
  <c r="AZ241" i="64"/>
  <c r="AY122" i="64"/>
  <c r="AZ122" i="64"/>
  <c r="AY350" i="64"/>
  <c r="AZ350" i="64"/>
  <c r="AY96" i="64"/>
  <c r="AZ96" i="64"/>
  <c r="AY249" i="64"/>
  <c r="AZ249" i="64"/>
  <c r="AY103" i="64"/>
  <c r="AZ103" i="64"/>
  <c r="AY71" i="64"/>
  <c r="AZ71" i="64"/>
  <c r="AY268" i="64"/>
  <c r="AZ268" i="64"/>
  <c r="AY64" i="64"/>
  <c r="AZ64" i="64"/>
  <c r="AY197" i="64"/>
  <c r="AZ197" i="64"/>
  <c r="AY207" i="64"/>
  <c r="AZ207" i="64"/>
  <c r="AY236" i="64"/>
  <c r="AZ236" i="64"/>
  <c r="AY105" i="64"/>
  <c r="AZ105" i="64"/>
  <c r="AY54" i="64"/>
  <c r="AZ54" i="64"/>
  <c r="AY76" i="64"/>
  <c r="AZ76" i="64"/>
  <c r="AY237" i="64"/>
  <c r="AZ237" i="64"/>
  <c r="U360" i="64"/>
  <c r="V360" i="64"/>
  <c r="U268" i="64"/>
  <c r="V268" i="64"/>
  <c r="AA68" i="64"/>
  <c r="AB68" i="64"/>
  <c r="AA140" i="64"/>
  <c r="AB140" i="64"/>
  <c r="AA22" i="64"/>
  <c r="AB22" i="64"/>
  <c r="AA188" i="64"/>
  <c r="AB188" i="64"/>
  <c r="AA163" i="64"/>
  <c r="AB163" i="64"/>
  <c r="AA309" i="64"/>
  <c r="AB309" i="64"/>
  <c r="AA76" i="64"/>
  <c r="AB76" i="64"/>
  <c r="AE306" i="64"/>
  <c r="AF306" i="64"/>
  <c r="AE384" i="64"/>
  <c r="AF384" i="64"/>
  <c r="AE143" i="64"/>
  <c r="AF143" i="64"/>
  <c r="AE148" i="64"/>
  <c r="AF148" i="64"/>
  <c r="AE375" i="64"/>
  <c r="AF375" i="64"/>
  <c r="AE161" i="64"/>
  <c r="AF161" i="64"/>
  <c r="AE232" i="64"/>
  <c r="AF232" i="64"/>
  <c r="AK311" i="64"/>
  <c r="AL311" i="64"/>
  <c r="AK263" i="64"/>
  <c r="AL263" i="64"/>
  <c r="AK155" i="64"/>
  <c r="AL155" i="64"/>
  <c r="AO35" i="64"/>
  <c r="AP35" i="64"/>
  <c r="AO346" i="64"/>
  <c r="AP346" i="64"/>
  <c r="AU221" i="64"/>
  <c r="AV221" i="64"/>
  <c r="AU142" i="64"/>
  <c r="AV142" i="64"/>
  <c r="AU91" i="64"/>
  <c r="AV91" i="64"/>
  <c r="AU172" i="64"/>
  <c r="AV172" i="64"/>
  <c r="AY68" i="64"/>
  <c r="AZ68" i="64"/>
  <c r="AY166" i="64"/>
  <c r="AZ166" i="64"/>
  <c r="AY244" i="64"/>
  <c r="AZ244" i="64"/>
  <c r="U151" i="64"/>
  <c r="V151" i="64"/>
  <c r="U368" i="64"/>
  <c r="V368" i="64"/>
  <c r="U158" i="64"/>
  <c r="V158" i="64"/>
  <c r="U117" i="64"/>
  <c r="V117" i="64"/>
  <c r="U24" i="64"/>
  <c r="V24" i="64"/>
  <c r="U366" i="64"/>
  <c r="V366" i="64"/>
  <c r="U49" i="64"/>
  <c r="V49" i="64"/>
  <c r="U205" i="64"/>
  <c r="V205" i="64"/>
  <c r="U383" i="64"/>
  <c r="V383" i="64"/>
  <c r="U256" i="64"/>
  <c r="V256" i="64"/>
  <c r="U364" i="64"/>
  <c r="V364" i="64"/>
  <c r="U31" i="64"/>
  <c r="V31" i="64"/>
  <c r="U185" i="64"/>
  <c r="V185" i="64"/>
  <c r="U60" i="64"/>
  <c r="V60" i="64"/>
  <c r="U282" i="64"/>
  <c r="V282" i="64"/>
  <c r="U133" i="64"/>
  <c r="V133" i="64"/>
  <c r="U105" i="64"/>
  <c r="V105" i="64"/>
  <c r="U323" i="64"/>
  <c r="V323" i="64"/>
  <c r="U50" i="64"/>
  <c r="V50" i="64"/>
  <c r="AA32" i="64"/>
  <c r="AB32" i="64"/>
  <c r="AA301" i="64"/>
  <c r="AB301" i="64"/>
  <c r="AA30" i="64"/>
  <c r="AB30" i="64"/>
  <c r="AA100" i="64"/>
  <c r="AB100" i="64"/>
  <c r="AA150" i="64"/>
  <c r="AB150" i="64"/>
  <c r="AA340" i="64"/>
  <c r="AB340" i="64"/>
  <c r="AA357" i="64"/>
  <c r="AB357" i="64"/>
  <c r="AA327" i="64"/>
  <c r="AB327" i="64"/>
  <c r="AA27" i="64"/>
  <c r="AB27" i="64"/>
  <c r="AA21" i="64"/>
  <c r="AB21" i="64"/>
  <c r="AA324" i="64"/>
  <c r="AB324" i="64"/>
  <c r="AA341" i="64"/>
  <c r="AB341" i="64"/>
  <c r="AA69" i="64"/>
  <c r="AB69" i="64"/>
  <c r="AA366" i="64"/>
  <c r="AB366" i="64"/>
  <c r="AA70" i="64"/>
  <c r="AB70" i="64"/>
  <c r="AA319" i="64"/>
  <c r="AB319" i="64"/>
  <c r="AA174" i="64"/>
  <c r="AB174" i="64"/>
  <c r="AA34" i="64"/>
  <c r="AB34" i="64"/>
  <c r="AA203" i="64"/>
  <c r="AB203" i="64"/>
  <c r="AA166" i="64"/>
  <c r="AB166" i="64"/>
  <c r="AA383" i="64"/>
  <c r="AB383" i="64"/>
  <c r="AA285" i="64"/>
  <c r="AB285" i="64"/>
  <c r="AA14" i="64"/>
  <c r="AB14" i="64"/>
  <c r="AA256" i="64"/>
  <c r="AB256" i="64"/>
  <c r="AA170" i="64"/>
  <c r="AB170" i="64"/>
  <c r="AA56" i="64"/>
  <c r="AB56" i="64"/>
  <c r="AA99" i="64"/>
  <c r="AB99" i="64"/>
  <c r="AA235" i="64"/>
  <c r="AB235" i="64"/>
  <c r="AA202" i="64"/>
  <c r="AB202" i="64"/>
  <c r="AA160" i="64"/>
  <c r="AB160" i="64"/>
  <c r="AA361" i="64"/>
  <c r="AB361" i="64"/>
  <c r="AA185" i="64"/>
  <c r="AB185" i="64"/>
  <c r="AA181" i="64"/>
  <c r="AB181" i="64"/>
  <c r="AA72" i="64"/>
  <c r="AB72" i="64"/>
  <c r="AA23" i="64"/>
  <c r="AB23" i="64"/>
  <c r="AA303" i="64"/>
  <c r="AB303" i="64"/>
  <c r="AA61" i="64"/>
  <c r="AB61" i="64"/>
  <c r="AA286" i="64"/>
  <c r="AB286" i="64"/>
  <c r="AA180" i="64"/>
  <c r="AB180" i="64"/>
  <c r="AA133" i="64"/>
  <c r="AB133" i="64"/>
  <c r="AA204" i="64"/>
  <c r="AB204" i="64"/>
  <c r="AA173" i="64"/>
  <c r="AB173" i="64"/>
  <c r="AA10" i="64"/>
  <c r="AB10" i="64"/>
  <c r="AA277" i="64"/>
  <c r="AB277" i="64"/>
  <c r="AA36" i="64"/>
  <c r="AB36" i="64"/>
  <c r="AA8" i="64"/>
  <c r="AB8" i="64"/>
  <c r="AA305" i="64"/>
  <c r="AB305" i="64"/>
  <c r="AA16" i="64"/>
  <c r="AB16" i="64"/>
  <c r="AE169" i="64"/>
  <c r="AF169" i="64"/>
  <c r="AE266" i="64"/>
  <c r="AF266" i="64"/>
  <c r="AE260" i="64"/>
  <c r="AF260" i="64"/>
  <c r="AE370" i="64"/>
  <c r="AF370" i="64"/>
  <c r="AE292" i="64"/>
  <c r="AF292" i="64"/>
  <c r="AE295" i="64"/>
  <c r="AF295" i="64"/>
  <c r="AE276" i="64"/>
  <c r="AF276" i="64"/>
  <c r="AE13" i="64"/>
  <c r="AF13" i="64"/>
  <c r="AE177" i="64"/>
  <c r="AF177" i="64"/>
  <c r="AE208" i="64"/>
  <c r="AF208" i="64"/>
  <c r="AE165" i="64"/>
  <c r="AF165" i="64"/>
  <c r="AE141" i="64"/>
  <c r="AF141" i="64"/>
  <c r="AE247" i="64"/>
  <c r="AF247" i="64"/>
  <c r="AE345" i="64"/>
  <c r="AF345" i="64"/>
  <c r="AE182" i="64"/>
  <c r="AF182" i="64"/>
  <c r="AE265" i="64"/>
  <c r="AF265" i="64"/>
  <c r="AE49" i="64"/>
  <c r="AF49" i="64"/>
  <c r="AE294" i="64"/>
  <c r="AF294" i="64"/>
  <c r="AE316" i="64"/>
  <c r="AF316" i="64"/>
  <c r="AE128" i="64"/>
  <c r="AF128" i="64"/>
  <c r="AE122" i="64"/>
  <c r="AF122" i="64"/>
  <c r="AE114" i="64"/>
  <c r="AF114" i="64"/>
  <c r="AE350" i="64"/>
  <c r="AF350" i="64"/>
  <c r="AE206" i="64"/>
  <c r="AF206" i="64"/>
  <c r="AE234" i="64"/>
  <c r="AF234" i="64"/>
  <c r="AE251" i="64"/>
  <c r="AF251" i="64"/>
  <c r="AE77" i="64"/>
  <c r="AF77" i="64"/>
  <c r="AE344" i="64"/>
  <c r="AF344" i="64"/>
  <c r="AE333" i="64"/>
  <c r="AF333" i="64"/>
  <c r="AE57" i="64"/>
  <c r="AF57" i="64"/>
  <c r="AE62" i="64"/>
  <c r="AF62" i="64"/>
  <c r="AE388" i="64"/>
  <c r="AF388" i="64"/>
  <c r="AE116" i="64"/>
  <c r="AF116" i="64"/>
  <c r="AE65" i="64"/>
  <c r="AF65" i="64"/>
  <c r="AE314" i="64"/>
  <c r="AF314" i="64"/>
  <c r="AE39" i="64"/>
  <c r="AF39" i="64"/>
  <c r="AE318" i="64"/>
  <c r="AF318" i="64"/>
  <c r="AE178" i="64"/>
  <c r="AF178" i="64"/>
  <c r="AE387" i="64"/>
  <c r="AF387" i="64"/>
  <c r="AE113" i="64"/>
  <c r="AF113" i="64"/>
  <c r="AE164" i="64"/>
  <c r="AF164" i="64"/>
  <c r="AE355" i="64"/>
  <c r="AF355" i="64"/>
  <c r="AE38" i="64"/>
  <c r="AF38" i="64"/>
  <c r="AE323" i="64"/>
  <c r="AF323" i="64"/>
  <c r="AE17" i="64"/>
  <c r="AF17" i="64"/>
  <c r="AE50" i="64"/>
  <c r="AF50" i="64"/>
  <c r="AE86" i="64"/>
  <c r="AF86" i="64"/>
  <c r="AK169" i="64"/>
  <c r="AL169" i="64"/>
  <c r="AK288" i="64"/>
  <c r="AL288" i="64"/>
  <c r="AK171" i="64"/>
  <c r="AL171" i="64"/>
  <c r="AK226" i="64"/>
  <c r="AL226" i="64"/>
  <c r="AK279" i="64"/>
  <c r="AL279" i="64"/>
  <c r="AK166" i="64"/>
  <c r="AL166" i="64"/>
  <c r="AK256" i="64"/>
  <c r="AL256" i="64"/>
  <c r="AK42" i="64"/>
  <c r="AL42" i="64"/>
  <c r="AK71" i="64"/>
  <c r="AL71" i="64"/>
  <c r="AK23" i="64"/>
  <c r="AL23" i="64"/>
  <c r="AK329" i="64"/>
  <c r="AL329" i="64"/>
  <c r="AK191" i="64"/>
  <c r="AL191" i="64"/>
  <c r="AK108" i="64"/>
  <c r="AL108" i="64"/>
  <c r="AO215" i="64"/>
  <c r="AP215" i="64"/>
  <c r="AO213" i="64"/>
  <c r="AP213" i="64"/>
  <c r="AO311" i="64"/>
  <c r="AP311" i="64"/>
  <c r="AO335" i="64"/>
  <c r="AP335" i="64"/>
  <c r="AO201" i="64"/>
  <c r="AP201" i="64"/>
  <c r="AO87" i="64"/>
  <c r="AP87" i="64"/>
  <c r="AO26" i="64"/>
  <c r="AP26" i="64"/>
  <c r="AO359" i="64"/>
  <c r="AP359" i="64"/>
  <c r="AO263" i="64"/>
  <c r="AP263" i="64"/>
  <c r="AO314" i="64"/>
  <c r="AP314" i="64"/>
  <c r="AO172" i="64"/>
  <c r="AP172" i="64"/>
  <c r="AO164" i="64"/>
  <c r="AP164" i="64"/>
  <c r="AO232" i="64"/>
  <c r="AP232" i="64"/>
  <c r="AO155" i="64"/>
  <c r="AP155" i="64"/>
  <c r="AU353" i="64"/>
  <c r="AV353" i="64"/>
  <c r="AU242" i="64"/>
  <c r="AV242" i="64"/>
  <c r="AU347" i="64"/>
  <c r="AV347" i="64"/>
  <c r="AU33" i="64"/>
  <c r="AV33" i="64"/>
  <c r="AU264" i="64"/>
  <c r="AV264" i="64"/>
  <c r="AU366" i="64"/>
  <c r="AV366" i="64"/>
  <c r="AU319" i="64"/>
  <c r="AV319" i="64"/>
  <c r="AU201" i="64"/>
  <c r="AV201" i="64"/>
  <c r="AU241" i="64"/>
  <c r="AV241" i="64"/>
  <c r="AU122" i="64"/>
  <c r="AV122" i="64"/>
  <c r="AU350" i="64"/>
  <c r="AV350" i="64"/>
  <c r="AU96" i="64"/>
  <c r="AV96" i="64"/>
  <c r="AU249" i="64"/>
  <c r="AV249" i="64"/>
  <c r="AU103" i="64"/>
  <c r="AV103" i="64"/>
  <c r="AU71" i="64"/>
  <c r="AV71" i="64"/>
  <c r="AU268" i="64"/>
  <c r="AV268" i="64"/>
  <c r="AU64" i="64"/>
  <c r="AV64" i="64"/>
  <c r="AU197" i="64"/>
  <c r="AV197" i="64"/>
  <c r="AU207" i="64"/>
  <c r="AV207" i="64"/>
  <c r="AU236" i="64"/>
  <c r="AV236" i="64"/>
  <c r="AU105" i="64"/>
  <c r="AV105" i="64"/>
  <c r="AU54" i="64"/>
  <c r="AV54" i="64"/>
  <c r="AU76" i="64"/>
  <c r="AV76" i="64"/>
  <c r="AU237" i="64"/>
  <c r="AV237" i="64"/>
  <c r="AY259" i="64"/>
  <c r="AZ259" i="64"/>
  <c r="AY306" i="64"/>
  <c r="AZ306" i="64"/>
  <c r="AY112" i="64"/>
  <c r="AZ112" i="64"/>
  <c r="AY115" i="64"/>
  <c r="AZ115" i="64"/>
  <c r="AY141" i="64"/>
  <c r="AZ141" i="64"/>
  <c r="AY336" i="64"/>
  <c r="AZ336" i="64"/>
  <c r="AY335" i="64"/>
  <c r="AZ335" i="64"/>
  <c r="AY132" i="64"/>
  <c r="AZ132" i="64"/>
  <c r="AY196" i="64"/>
  <c r="AZ196" i="64"/>
  <c r="AY195" i="64"/>
  <c r="AZ195" i="64"/>
  <c r="AY252" i="64"/>
  <c r="AZ252" i="64"/>
  <c r="AY300" i="64"/>
  <c r="AZ300" i="64"/>
  <c r="AY154" i="64"/>
  <c r="AZ154" i="64"/>
  <c r="AY359" i="64"/>
  <c r="AZ359" i="64"/>
  <c r="AY163" i="64"/>
  <c r="AZ163" i="64"/>
  <c r="AY181" i="64"/>
  <c r="AZ181" i="64"/>
  <c r="AY129" i="64"/>
  <c r="AZ129" i="64"/>
  <c r="AY318" i="64"/>
  <c r="AZ318" i="64"/>
  <c r="AY250" i="64"/>
  <c r="AZ250" i="64"/>
  <c r="AY113" i="64"/>
  <c r="AZ113" i="64"/>
  <c r="AY334" i="64"/>
  <c r="AZ334" i="64"/>
  <c r="AY323" i="64"/>
  <c r="AZ323" i="64"/>
  <c r="AY50" i="64"/>
  <c r="AZ50" i="64"/>
  <c r="L48" i="87"/>
  <c r="BM4" i="64" l="1"/>
  <c r="I48" i="87" s="1"/>
  <c r="BS4" i="64" l="1"/>
  <c r="D9" i="87" l="1"/>
  <c r="C5" i="64"/>
  <c r="J35" i="101" s="1"/>
  <c r="W4" i="64"/>
  <c r="BT16" i="64" l="1"/>
  <c r="BT332" i="64"/>
  <c r="BT305" i="64"/>
  <c r="BT222" i="64"/>
  <c r="BT8" i="64"/>
  <c r="BT75" i="64"/>
  <c r="BT17" i="64"/>
  <c r="BT28" i="64"/>
  <c r="BT323" i="64"/>
  <c r="BT48" i="64"/>
  <c r="BT38" i="64"/>
  <c r="BT10" i="64"/>
  <c r="BT278" i="64"/>
  <c r="BT173" i="64"/>
  <c r="BT322" i="64"/>
  <c r="BT204" i="64"/>
  <c r="BT220" i="64"/>
  <c r="BT133" i="64"/>
  <c r="BT244" i="64"/>
  <c r="BT172" i="64"/>
  <c r="BT207" i="64"/>
  <c r="BT15" i="64"/>
  <c r="BT197" i="64"/>
  <c r="BT7" i="64"/>
  <c r="BT44" i="64"/>
  <c r="BT302" i="64"/>
  <c r="BT310" i="64"/>
  <c r="BT129" i="64"/>
  <c r="BT275" i="64"/>
  <c r="BT125" i="64"/>
  <c r="BT382" i="64"/>
  <c r="BT268" i="64"/>
  <c r="BT53" i="64"/>
  <c r="BT299" i="64"/>
  <c r="BT361" i="64"/>
  <c r="BT74" i="64"/>
  <c r="BT160" i="64"/>
  <c r="BT225" i="64"/>
  <c r="BT202" i="64"/>
  <c r="BT274" i="64"/>
  <c r="BT235" i="64"/>
  <c r="BT91" i="64"/>
  <c r="BT183" i="64"/>
  <c r="BT56" i="64"/>
  <c r="BT84" i="64"/>
  <c r="BT170" i="64"/>
  <c r="BT157" i="64"/>
  <c r="BT45" i="64"/>
  <c r="BT230" i="64"/>
  <c r="BT123" i="64"/>
  <c r="BT66" i="64"/>
  <c r="BT114" i="64"/>
  <c r="BT89" i="64"/>
  <c r="BT122" i="64"/>
  <c r="BT209" i="64"/>
  <c r="BT134" i="64"/>
  <c r="BT196" i="64"/>
  <c r="BT317" i="64"/>
  <c r="BT130" i="64"/>
  <c r="BT132" i="64"/>
  <c r="BT279" i="64"/>
  <c r="BT367" i="64"/>
  <c r="BT389" i="64"/>
  <c r="BT265" i="64"/>
  <c r="BT335" i="64"/>
  <c r="BT360" i="64"/>
  <c r="BT90" i="64"/>
  <c r="BT254" i="64"/>
  <c r="BT345" i="64"/>
  <c r="BT137" i="64"/>
  <c r="BT247" i="64"/>
  <c r="BT11" i="64"/>
  <c r="BT141" i="64"/>
  <c r="BT341" i="64"/>
  <c r="BT124" i="64"/>
  <c r="BT115" i="64"/>
  <c r="BT156" i="64"/>
  <c r="BT153" i="64"/>
  <c r="BT308" i="64"/>
  <c r="BT342" i="64"/>
  <c r="BT192" i="64"/>
  <c r="BT50" i="64"/>
  <c r="BT135" i="64"/>
  <c r="BT224" i="64"/>
  <c r="BT81" i="64"/>
  <c r="BT270" i="64"/>
  <c r="BT338" i="64"/>
  <c r="BT271" i="64"/>
  <c r="BT105" i="64"/>
  <c r="BT119" i="64"/>
  <c r="BT236" i="64"/>
  <c r="BT161" i="64"/>
  <c r="BT180" i="64"/>
  <c r="BT178" i="64"/>
  <c r="BT329" i="64"/>
  <c r="BT41" i="64"/>
  <c r="BT282" i="64"/>
  <c r="BT67" i="64"/>
  <c r="BT60" i="64"/>
  <c r="BT64" i="64"/>
  <c r="BT92" i="64"/>
  <c r="BT55" i="64"/>
  <c r="BT257" i="64"/>
  <c r="BT198" i="64"/>
  <c r="BT62" i="64"/>
  <c r="BT337" i="64"/>
  <c r="BT227" i="64"/>
  <c r="BT333" i="64"/>
  <c r="BT315" i="64"/>
  <c r="BT378" i="64"/>
  <c r="BT77" i="64"/>
  <c r="BT249" i="64"/>
  <c r="BT373" i="64"/>
  <c r="BT212" i="64"/>
  <c r="BT300" i="64"/>
  <c r="BT26" i="64"/>
  <c r="BT256" i="64"/>
  <c r="BT350" i="64"/>
  <c r="BT290" i="64"/>
  <c r="BT18" i="64"/>
  <c r="BT199" i="64"/>
  <c r="BT383" i="64"/>
  <c r="BT128" i="64"/>
  <c r="BT166" i="64"/>
  <c r="BT316" i="64"/>
  <c r="BT205" i="64"/>
  <c r="BT34" i="64"/>
  <c r="BT49" i="64"/>
  <c r="BT381" i="64"/>
  <c r="BT106" i="64"/>
  <c r="BT70" i="64"/>
  <c r="BT366" i="64"/>
  <c r="BT280" i="64"/>
  <c r="BT291" i="64"/>
  <c r="BT325" i="64"/>
  <c r="BT24" i="64"/>
  <c r="BT121" i="64"/>
  <c r="BT140" i="64"/>
  <c r="BT117" i="64"/>
  <c r="BT27" i="64"/>
  <c r="BT267" i="64"/>
  <c r="BT327" i="64"/>
  <c r="BT213" i="64"/>
  <c r="BT357" i="64"/>
  <c r="BT261" i="64"/>
  <c r="BT120" i="64"/>
  <c r="BT284" i="64"/>
  <c r="BT218" i="64"/>
  <c r="BT289" i="64"/>
  <c r="BT296" i="64"/>
  <c r="BT260" i="64"/>
  <c r="BT176" i="64"/>
  <c r="BT215" i="64"/>
  <c r="BT151" i="64"/>
  <c r="BT88" i="64"/>
  <c r="BT237" i="64"/>
  <c r="BT20" i="64"/>
  <c r="BT76" i="64"/>
  <c r="BT118" i="64"/>
  <c r="BT187" i="64"/>
  <c r="BT232" i="64"/>
  <c r="BT277" i="64"/>
  <c r="BT293" i="64"/>
  <c r="BT379" i="64"/>
  <c r="BT52" i="64"/>
  <c r="BT164" i="64"/>
  <c r="BT191" i="64"/>
  <c r="BT79" i="64"/>
  <c r="BT250" i="64"/>
  <c r="BT231" i="64"/>
  <c r="BT97" i="64"/>
  <c r="BT61" i="64"/>
  <c r="BT39" i="64"/>
  <c r="BT346" i="64"/>
  <c r="BT23" i="64"/>
  <c r="BT65" i="64"/>
  <c r="BT86" i="64"/>
  <c r="BT29" i="64"/>
  <c r="BT193" i="64"/>
  <c r="BT297" i="64"/>
  <c r="BT211" i="64"/>
  <c r="BT269" i="64"/>
  <c r="BT108" i="64"/>
  <c r="BT159" i="64"/>
  <c r="BT349" i="64"/>
  <c r="BT255" i="64"/>
  <c r="BT371" i="64"/>
  <c r="BT144" i="64"/>
  <c r="BT387" i="64"/>
  <c r="BT352" i="64"/>
  <c r="BT286" i="64"/>
  <c r="BT272" i="64"/>
  <c r="BT320" i="64"/>
  <c r="BT246" i="64"/>
  <c r="BT139" i="64"/>
  <c r="BT147" i="64"/>
  <c r="BT283" i="64"/>
  <c r="BT190" i="64"/>
  <c r="BT217" i="64"/>
  <c r="BT228" i="64"/>
  <c r="BT155" i="64"/>
  <c r="BT47" i="64"/>
  <c r="BT326" i="64"/>
  <c r="BT36" i="64"/>
  <c r="BT54" i="64"/>
  <c r="BT330" i="64"/>
  <c r="BT313" i="64"/>
  <c r="BT355" i="64"/>
  <c r="BT334" i="64"/>
  <c r="BT12" i="64"/>
  <c r="BT113" i="64"/>
  <c r="BT354" i="64"/>
  <c r="BT309" i="64"/>
  <c r="BT216" i="64"/>
  <c r="BT80" i="64"/>
  <c r="BT318" i="64"/>
  <c r="BT281" i="64"/>
  <c r="BT303" i="64"/>
  <c r="BT314" i="64"/>
  <c r="BT245" i="64"/>
  <c r="BT72" i="64"/>
  <c r="BT116" i="64"/>
  <c r="BT348" i="64"/>
  <c r="BT185" i="64"/>
  <c r="BT263" i="64"/>
  <c r="BT374" i="64"/>
  <c r="BT31" i="64"/>
  <c r="BT149" i="64"/>
  <c r="BT103" i="64"/>
  <c r="BT200" i="64"/>
  <c r="BT148" i="64"/>
  <c r="BT102" i="64"/>
  <c r="BT234" i="64"/>
  <c r="BT273" i="64"/>
  <c r="BT188" i="64"/>
  <c r="BT252" i="64"/>
  <c r="BT14" i="64"/>
  <c r="BT9" i="64"/>
  <c r="BT63" i="64"/>
  <c r="BT362" i="64"/>
  <c r="BT143" i="64"/>
  <c r="BT239" i="64"/>
  <c r="BT35" i="64"/>
  <c r="BT201" i="64"/>
  <c r="BT376" i="64"/>
  <c r="BT174" i="64"/>
  <c r="BT59" i="64"/>
  <c r="BT226" i="64"/>
  <c r="BT219" i="64"/>
  <c r="BT336" i="64"/>
  <c r="BT131" i="64"/>
  <c r="BT186" i="64"/>
  <c r="BT264" i="64"/>
  <c r="BT189" i="64"/>
  <c r="BT324" i="64"/>
  <c r="BT208" i="64"/>
  <c r="BT162" i="64"/>
  <c r="BT243" i="64"/>
  <c r="BT221" i="64"/>
  <c r="BT347" i="64"/>
  <c r="BT158" i="64"/>
  <c r="BT356" i="64"/>
  <c r="BT312" i="64"/>
  <c r="BT93" i="64"/>
  <c r="BT292" i="64"/>
  <c r="BT242" i="64"/>
  <c r="BT370" i="64"/>
  <c r="BT100" i="64"/>
  <c r="BT126" i="64"/>
  <c r="BT30" i="64"/>
  <c r="BT101" i="64"/>
  <c r="BT68" i="64"/>
  <c r="BT353" i="64"/>
  <c r="BT169" i="64"/>
  <c r="BT32" i="64"/>
  <c r="BT181" i="64"/>
  <c r="BT40" i="64"/>
  <c r="BT57" i="64"/>
  <c r="BT359" i="64"/>
  <c r="BT184" i="64"/>
  <c r="BT51" i="64"/>
  <c r="BT285" i="64"/>
  <c r="BT107" i="64"/>
  <c r="BT241" i="64"/>
  <c r="BT294" i="64"/>
  <c r="BT319" i="64"/>
  <c r="BT94" i="64"/>
  <c r="BT384" i="64"/>
  <c r="BT385" i="64"/>
  <c r="BT179" i="64"/>
  <c r="BT150" i="64"/>
  <c r="BT194" i="64"/>
  <c r="BT388" i="64"/>
  <c r="BT163" i="64"/>
  <c r="BT262" i="64"/>
  <c r="BT258" i="64"/>
  <c r="BT154" i="64"/>
  <c r="BT251" i="64"/>
  <c r="BT82" i="64"/>
  <c r="BT109" i="64"/>
  <c r="BT73" i="64"/>
  <c r="BT195" i="64"/>
  <c r="BT377" i="64"/>
  <c r="BT167" i="64"/>
  <c r="BT136" i="64"/>
  <c r="BT78" i="64"/>
  <c r="BT240" i="64"/>
  <c r="BT127" i="64"/>
  <c r="BT311" i="64"/>
  <c r="BT104" i="64"/>
  <c r="BT171" i="64"/>
  <c r="BT13" i="64"/>
  <c r="BT276" i="64"/>
  <c r="BT175" i="64"/>
  <c r="BT306" i="64"/>
  <c r="BT368" i="64"/>
  <c r="BT372" i="64"/>
  <c r="BT351" i="64"/>
  <c r="BT301" i="64"/>
  <c r="BT386" i="64"/>
  <c r="BT111" i="64"/>
  <c r="BT71" i="64"/>
  <c r="BT46" i="64"/>
  <c r="BT344" i="64"/>
  <c r="BT233" i="64"/>
  <c r="BT58" i="64"/>
  <c r="BT96" i="64"/>
  <c r="BT380" i="64"/>
  <c r="BT223" i="64"/>
  <c r="BT87" i="64"/>
  <c r="BT210" i="64"/>
  <c r="BT203" i="64"/>
  <c r="BT331" i="64"/>
  <c r="BT138" i="64"/>
  <c r="BT182" i="64"/>
  <c r="BT98" i="64"/>
  <c r="BT69" i="64"/>
  <c r="BT43" i="64"/>
  <c r="BT33" i="64"/>
  <c r="BT177" i="64"/>
  <c r="BT112" i="64"/>
  <c r="BT288" i="64"/>
  <c r="BT295" i="64"/>
  <c r="BT168" i="64"/>
  <c r="BT369" i="64"/>
  <c r="BT363" i="64"/>
  <c r="BT321" i="64"/>
  <c r="BT259" i="64"/>
  <c r="BT375" i="64"/>
  <c r="BT152" i="64"/>
  <c r="BT343" i="64"/>
  <c r="BT42" i="64"/>
  <c r="BT99" i="64"/>
  <c r="BT390" i="64"/>
  <c r="BT206" i="64"/>
  <c r="BT253" i="64"/>
  <c r="BT214" i="64"/>
  <c r="BT110" i="64"/>
  <c r="BT142" i="64"/>
  <c r="BT37" i="64"/>
  <c r="BT83" i="64"/>
  <c r="BT22" i="64"/>
  <c r="BT19" i="64"/>
  <c r="BT304" i="64"/>
  <c r="BT165" i="64"/>
  <c r="BT21" i="64"/>
  <c r="BT229" i="64"/>
  <c r="BT95" i="64"/>
  <c r="BT339" i="64"/>
  <c r="BT146" i="64"/>
  <c r="BT365" i="64"/>
  <c r="BT266" i="64"/>
  <c r="BT85" i="64"/>
  <c r="BT145" i="64"/>
  <c r="BT364" i="64"/>
  <c r="BT287" i="64"/>
  <c r="BT25" i="64"/>
  <c r="BT307" i="64"/>
  <c r="BT248" i="64"/>
  <c r="BT340" i="64"/>
  <c r="BT238" i="64"/>
  <c r="BT328" i="64"/>
  <c r="BT298" i="64"/>
  <c r="BT358" i="64"/>
  <c r="AD66" i="64"/>
  <c r="AD134" i="64"/>
  <c r="AD287" i="64"/>
  <c r="AD25" i="64"/>
  <c r="AD135" i="64"/>
  <c r="AD233" i="64"/>
  <c r="AD293" i="64"/>
  <c r="AX16" i="64"/>
  <c r="AX332" i="64"/>
  <c r="AX75" i="64"/>
  <c r="AX17" i="64"/>
  <c r="AX28" i="64"/>
  <c r="AX48" i="64"/>
  <c r="AX38" i="64"/>
  <c r="AX278" i="64"/>
  <c r="AX173" i="64"/>
  <c r="AX204" i="64"/>
  <c r="AX15" i="64"/>
  <c r="AX7" i="64"/>
  <c r="AX228" i="64"/>
  <c r="AX86" i="64"/>
  <c r="AX187" i="64"/>
  <c r="AX224" i="64"/>
  <c r="AX269" i="64"/>
  <c r="AX293" i="64"/>
  <c r="AX338" i="64"/>
  <c r="AX164" i="64"/>
  <c r="AX342" i="64"/>
  <c r="AX29" i="64"/>
  <c r="AX232" i="64"/>
  <c r="AX81" i="64"/>
  <c r="AX330" i="64"/>
  <c r="AX271" i="64"/>
  <c r="AX191" i="64"/>
  <c r="AX387" i="64"/>
  <c r="AX303" i="64"/>
  <c r="AX139" i="64"/>
  <c r="AX23" i="64"/>
  <c r="AX193" i="64"/>
  <c r="AX135" i="64"/>
  <c r="AX211" i="64"/>
  <c r="AX277" i="64"/>
  <c r="AX270" i="64"/>
  <c r="AX313" i="64"/>
  <c r="AX52" i="64"/>
  <c r="AX161" i="64"/>
  <c r="AX309" i="64"/>
  <c r="AX352" i="64"/>
  <c r="AX67" i="64"/>
  <c r="AX314" i="64"/>
  <c r="AX147" i="64"/>
  <c r="AX92" i="64"/>
  <c r="AX116" i="64"/>
  <c r="AX217" i="64"/>
  <c r="AX198" i="64"/>
  <c r="AX152" i="64"/>
  <c r="AX149" i="64"/>
  <c r="AX378" i="64"/>
  <c r="AX148" i="64"/>
  <c r="AX233" i="64"/>
  <c r="AX102" i="64"/>
  <c r="AX51" i="64"/>
  <c r="AX82" i="64"/>
  <c r="AX380" i="64"/>
  <c r="AX253" i="64"/>
  <c r="AX9" i="64"/>
  <c r="AX143" i="64"/>
  <c r="AX210" i="64"/>
  <c r="AX136" i="64"/>
  <c r="AX49" i="64"/>
  <c r="AX22" i="64"/>
  <c r="AX131" i="64"/>
  <c r="AX104" i="64"/>
  <c r="AX140" i="64"/>
  <c r="AX162" i="64"/>
  <c r="AX177" i="64"/>
  <c r="AX229" i="64"/>
  <c r="AX13" i="64"/>
  <c r="AX95" i="64"/>
  <c r="AX276" i="64"/>
  <c r="AX339" i="64"/>
  <c r="AX146" i="64"/>
  <c r="AX372" i="64"/>
  <c r="AX365" i="64"/>
  <c r="AX351" i="64"/>
  <c r="AX266" i="64"/>
  <c r="AX301" i="64"/>
  <c r="AX386" i="64"/>
  <c r="AX145" i="64"/>
  <c r="AX302" i="64"/>
  <c r="AX125" i="64"/>
  <c r="AX299" i="64"/>
  <c r="AX374" i="64"/>
  <c r="AX56" i="64"/>
  <c r="AX234" i="64"/>
  <c r="AX14" i="64"/>
  <c r="AX63" i="64"/>
  <c r="AX362" i="64"/>
  <c r="AX209" i="64"/>
  <c r="AX130" i="64"/>
  <c r="AX376" i="64"/>
  <c r="AX90" i="64"/>
  <c r="AX219" i="64"/>
  <c r="AX247" i="64"/>
  <c r="AX186" i="64"/>
  <c r="AX324" i="64"/>
  <c r="AX208" i="64"/>
  <c r="AX243" i="64"/>
  <c r="AX267" i="64"/>
  <c r="AX179" i="64"/>
  <c r="AX356" i="64"/>
  <c r="AX340" i="64"/>
  <c r="AX292" i="64"/>
  <c r="AX218" i="64"/>
  <c r="AX238" i="64"/>
  <c r="AX180" i="64"/>
  <c r="AX41" i="64"/>
  <c r="AX346" i="64"/>
  <c r="AX245" i="64"/>
  <c r="AX375" i="64"/>
  <c r="AX348" i="64"/>
  <c r="AX337" i="64"/>
  <c r="AX160" i="64"/>
  <c r="AX333" i="64"/>
  <c r="AX315" i="64"/>
  <c r="AX77" i="64"/>
  <c r="AX212" i="64"/>
  <c r="AX157" i="64"/>
  <c r="AX66" i="64"/>
  <c r="AX18" i="64"/>
  <c r="AX199" i="64"/>
  <c r="AX205" i="64"/>
  <c r="AX34" i="64"/>
  <c r="AX367" i="64"/>
  <c r="AX70" i="64"/>
  <c r="AX137" i="64"/>
  <c r="AX280" i="64"/>
  <c r="AX341" i="64"/>
  <c r="AX121" i="64"/>
  <c r="AX117" i="64"/>
  <c r="AX27" i="64"/>
  <c r="AX158" i="64"/>
  <c r="AX357" i="64"/>
  <c r="AX284" i="64"/>
  <c r="AX369" i="64"/>
  <c r="AX100" i="64"/>
  <c r="AX260" i="64"/>
  <c r="AX321" i="64"/>
  <c r="AX216" i="64"/>
  <c r="AX281" i="64"/>
  <c r="AX310" i="64"/>
  <c r="AX53" i="64"/>
  <c r="AX343" i="64"/>
  <c r="AX274" i="64"/>
  <c r="AX390" i="64"/>
  <c r="AX170" i="64"/>
  <c r="AX109" i="64"/>
  <c r="AX73" i="64"/>
  <c r="AX214" i="64"/>
  <c r="AX110" i="64"/>
  <c r="AX377" i="64"/>
  <c r="AX167" i="64"/>
  <c r="AX279" i="64"/>
  <c r="AX240" i="64"/>
  <c r="AX345" i="64"/>
  <c r="AX165" i="64"/>
  <c r="AX171" i="64"/>
  <c r="AX213" i="64"/>
  <c r="AX286" i="64"/>
  <c r="AX60" i="64"/>
  <c r="AX283" i="64"/>
  <c r="AX111" i="64"/>
  <c r="AX57" i="64"/>
  <c r="AX46" i="64"/>
  <c r="AX202" i="64"/>
  <c r="AX344" i="64"/>
  <c r="AX84" i="64"/>
  <c r="AX230" i="64"/>
  <c r="AX134" i="64"/>
  <c r="AX203" i="64"/>
  <c r="AX331" i="64"/>
  <c r="AX265" i="64"/>
  <c r="AX254" i="64"/>
  <c r="AX98" i="64"/>
  <c r="AX384" i="64"/>
  <c r="AX287" i="64"/>
  <c r="AX43" i="64"/>
  <c r="AX25" i="64"/>
  <c r="AX327" i="64"/>
  <c r="AX288" i="64"/>
  <c r="AX261" i="64"/>
  <c r="AX168" i="64"/>
  <c r="AX289" i="64"/>
  <c r="AX363" i="64"/>
  <c r="AX30" i="64"/>
  <c r="AX176" i="64"/>
  <c r="AT342" i="64"/>
  <c r="AT29" i="64"/>
  <c r="AX150" i="64"/>
  <c r="AX101" i="64"/>
  <c r="AX298" i="64"/>
  <c r="AT16" i="64"/>
  <c r="AT86" i="64"/>
  <c r="AT187" i="64"/>
  <c r="AT224" i="64"/>
  <c r="AT269" i="64"/>
  <c r="AT293" i="64"/>
  <c r="AT338" i="64"/>
  <c r="AT164" i="64"/>
  <c r="AT180" i="64"/>
  <c r="AT216" i="64"/>
  <c r="AT286" i="64"/>
  <c r="AT41" i="64"/>
  <c r="AT281" i="64"/>
  <c r="AT346" i="64"/>
  <c r="AT60" i="64"/>
  <c r="AT245" i="64"/>
  <c r="AT283" i="64"/>
  <c r="AT375" i="64"/>
  <c r="AT348" i="64"/>
  <c r="AT111" i="64"/>
  <c r="AT374" i="64"/>
  <c r="AT57" i="64"/>
  <c r="AT333" i="64"/>
  <c r="AT344" i="64"/>
  <c r="AT77" i="64"/>
  <c r="AT212" i="64"/>
  <c r="AT234" i="64"/>
  <c r="AT73" i="64"/>
  <c r="AT18" i="64"/>
  <c r="AT228" i="64"/>
  <c r="AT232" i="64"/>
  <c r="AT81" i="64"/>
  <c r="AT330" i="64"/>
  <c r="AT271" i="64"/>
  <c r="AT191" i="64"/>
  <c r="AT387" i="64"/>
  <c r="AT303" i="64"/>
  <c r="AT139" i="64"/>
  <c r="AT23" i="64"/>
  <c r="AT337" i="64"/>
  <c r="AT46" i="64"/>
  <c r="AT343" i="64"/>
  <c r="AT315" i="64"/>
  <c r="AT390" i="64"/>
  <c r="AT109" i="64"/>
  <c r="AT14" i="64"/>
  <c r="AT214" i="64"/>
  <c r="AT199" i="64"/>
  <c r="AT362" i="64"/>
  <c r="AT377" i="64"/>
  <c r="AT203" i="64"/>
  <c r="AT34" i="64"/>
  <c r="AT376" i="64"/>
  <c r="AT384" i="64"/>
  <c r="AT43" i="64"/>
  <c r="AT165" i="64"/>
  <c r="AT121" i="64"/>
  <c r="AT208" i="64"/>
  <c r="AX296" i="64"/>
  <c r="AX32" i="64"/>
  <c r="AT135" i="64"/>
  <c r="AT211" i="64"/>
  <c r="AT277" i="64"/>
  <c r="AT270" i="64"/>
  <c r="AT313" i="64"/>
  <c r="AT52" i="64"/>
  <c r="AT161" i="64"/>
  <c r="AT309" i="64"/>
  <c r="AT352" i="64"/>
  <c r="AT67" i="64"/>
  <c r="AT314" i="64"/>
  <c r="AT147" i="64"/>
  <c r="AT92" i="64"/>
  <c r="AX120" i="64"/>
  <c r="AT332" i="64"/>
  <c r="AT193" i="64"/>
  <c r="AT75" i="64"/>
  <c r="AT17" i="64"/>
  <c r="AT28" i="64"/>
  <c r="AT48" i="64"/>
  <c r="AT38" i="64"/>
  <c r="AT278" i="64"/>
  <c r="AT173" i="64"/>
  <c r="AT204" i="64"/>
  <c r="AT15" i="64"/>
  <c r="AT7" i="64"/>
  <c r="AT302" i="64"/>
  <c r="AT310" i="64"/>
  <c r="AT125" i="64"/>
  <c r="AT53" i="64"/>
  <c r="AT299" i="64"/>
  <c r="AT160" i="64"/>
  <c r="AT202" i="64"/>
  <c r="AT274" i="64"/>
  <c r="AT56" i="64"/>
  <c r="AT84" i="64"/>
  <c r="AT170" i="64"/>
  <c r="AT157" i="64"/>
  <c r="AT230" i="64"/>
  <c r="AT66" i="64"/>
  <c r="AT209" i="64"/>
  <c r="AT134" i="64"/>
  <c r="AT130" i="64"/>
  <c r="AT279" i="64"/>
  <c r="AT367" i="64"/>
  <c r="AT265" i="64"/>
  <c r="AT90" i="64"/>
  <c r="AT254" i="64"/>
  <c r="AT345" i="64"/>
  <c r="AT137" i="64"/>
  <c r="AT247" i="64"/>
  <c r="AT341" i="64"/>
  <c r="AT179" i="64"/>
  <c r="AT288" i="64"/>
  <c r="AT340" i="64"/>
  <c r="AT168" i="64"/>
  <c r="AT150" i="64"/>
  <c r="AT369" i="64"/>
  <c r="AT238" i="64"/>
  <c r="AT363" i="64"/>
  <c r="AT321" i="64"/>
  <c r="AT298" i="64"/>
  <c r="AT217" i="64"/>
  <c r="AT233" i="64"/>
  <c r="AT51" i="64"/>
  <c r="AT380" i="64"/>
  <c r="AT210" i="64"/>
  <c r="AT49" i="64"/>
  <c r="AT140" i="64"/>
  <c r="AT117" i="64"/>
  <c r="AT27" i="64"/>
  <c r="AT13" i="64"/>
  <c r="AT158" i="64"/>
  <c r="AT357" i="64"/>
  <c r="AT284" i="64"/>
  <c r="AT100" i="64"/>
  <c r="AT260" i="64"/>
  <c r="AT351" i="64"/>
  <c r="AT386" i="64"/>
  <c r="AT152" i="64"/>
  <c r="AT82" i="64"/>
  <c r="AT253" i="64"/>
  <c r="AT63" i="64"/>
  <c r="AT110" i="64"/>
  <c r="AT167" i="64"/>
  <c r="AT240" i="64"/>
  <c r="AT219" i="64"/>
  <c r="AT186" i="64"/>
  <c r="AT324" i="64"/>
  <c r="AT171" i="64"/>
  <c r="AT229" i="64"/>
  <c r="AT213" i="64"/>
  <c r="AT120" i="64"/>
  <c r="AT146" i="64"/>
  <c r="AT296" i="64"/>
  <c r="AT365" i="64"/>
  <c r="AT101" i="64"/>
  <c r="AT32" i="64"/>
  <c r="AT198" i="64"/>
  <c r="AT378" i="64"/>
  <c r="AT143" i="64"/>
  <c r="AT136" i="64"/>
  <c r="AT22" i="64"/>
  <c r="AT131" i="64"/>
  <c r="AT104" i="64"/>
  <c r="AT25" i="64"/>
  <c r="AT177" i="64"/>
  <c r="AT327" i="64"/>
  <c r="AT276" i="64"/>
  <c r="AT261" i="64"/>
  <c r="AT289" i="64"/>
  <c r="AT372" i="64"/>
  <c r="AT30" i="64"/>
  <c r="AT176" i="64"/>
  <c r="AT301" i="64"/>
  <c r="AT116" i="64"/>
  <c r="AT149" i="64"/>
  <c r="AT148" i="64"/>
  <c r="AT102" i="64"/>
  <c r="AT9" i="64"/>
  <c r="AT205" i="64"/>
  <c r="AT331" i="64"/>
  <c r="AT70" i="64"/>
  <c r="AT98" i="64"/>
  <c r="AT280" i="64"/>
  <c r="AT287" i="64"/>
  <c r="AT162" i="64"/>
  <c r="AT243" i="64"/>
  <c r="AT267" i="64"/>
  <c r="AT95" i="64"/>
  <c r="AT356" i="64"/>
  <c r="AT339" i="64"/>
  <c r="AT292" i="64"/>
  <c r="AT218" i="64"/>
  <c r="AT266" i="64"/>
  <c r="AT145" i="64"/>
  <c r="AN228" i="64"/>
  <c r="AN86" i="64"/>
  <c r="AN20" i="64"/>
  <c r="AN54" i="64"/>
  <c r="AN269" i="64"/>
  <c r="AN332" i="64"/>
  <c r="AN29" i="64"/>
  <c r="AN193" i="64"/>
  <c r="AN75" i="64"/>
  <c r="AN211" i="64"/>
  <c r="AN48" i="64"/>
  <c r="AN293" i="64"/>
  <c r="AN338" i="64"/>
  <c r="AN355" i="64"/>
  <c r="AN119" i="64"/>
  <c r="AN180" i="64"/>
  <c r="AN216" i="64"/>
  <c r="AN286" i="64"/>
  <c r="AN97" i="64"/>
  <c r="AN41" i="64"/>
  <c r="AN281" i="64"/>
  <c r="AN245" i="64"/>
  <c r="AN283" i="64"/>
  <c r="AN375" i="64"/>
  <c r="AN55" i="64"/>
  <c r="AN348" i="64"/>
  <c r="AN111" i="64"/>
  <c r="AN374" i="64"/>
  <c r="AN57" i="64"/>
  <c r="AN262" i="64"/>
  <c r="AN333" i="64"/>
  <c r="AN103" i="64"/>
  <c r="AN344" i="64"/>
  <c r="AN77" i="64"/>
  <c r="AN364" i="64"/>
  <c r="AN212" i="64"/>
  <c r="AN234" i="64"/>
  <c r="AN96" i="64"/>
  <c r="AN252" i="64"/>
  <c r="AN73" i="64"/>
  <c r="AN18" i="64"/>
  <c r="AN63" i="64"/>
  <c r="AN110" i="64"/>
  <c r="AN128" i="64"/>
  <c r="AN167" i="64"/>
  <c r="AN205" i="64"/>
  <c r="AN83" i="64"/>
  <c r="AN381" i="64"/>
  <c r="AN319" i="64"/>
  <c r="AN240" i="64"/>
  <c r="AN70" i="64"/>
  <c r="AN219" i="64"/>
  <c r="AN98" i="64"/>
  <c r="AN19" i="64"/>
  <c r="AN280" i="64"/>
  <c r="AN186" i="64"/>
  <c r="AN287" i="64"/>
  <c r="AN24" i="64"/>
  <c r="AN324" i="64"/>
  <c r="AN33" i="64"/>
  <c r="AN21" i="64"/>
  <c r="AN117" i="64"/>
  <c r="AN347" i="64"/>
  <c r="AN356" i="64"/>
  <c r="AN312" i="64"/>
  <c r="AN93" i="64"/>
  <c r="AN292" i="64"/>
  <c r="AN242" i="64"/>
  <c r="AN100" i="64"/>
  <c r="AN126" i="64"/>
  <c r="AN30" i="64"/>
  <c r="AN101" i="64"/>
  <c r="AN353" i="64"/>
  <c r="AN32" i="64"/>
  <c r="AN16" i="64"/>
  <c r="AN192" i="64"/>
  <c r="AN76" i="64"/>
  <c r="AN28" i="64"/>
  <c r="AN277" i="64"/>
  <c r="AN173" i="64"/>
  <c r="AN255" i="64"/>
  <c r="AN387" i="64"/>
  <c r="AN352" i="64"/>
  <c r="AN15" i="64"/>
  <c r="AN320" i="64"/>
  <c r="AN44" i="64"/>
  <c r="AN147" i="64"/>
  <c r="AN190" i="64"/>
  <c r="AN217" i="64"/>
  <c r="AN53" i="64"/>
  <c r="AN46" i="64"/>
  <c r="AN274" i="64"/>
  <c r="AN184" i="64"/>
  <c r="AN233" i="64"/>
  <c r="AN51" i="64"/>
  <c r="AN170" i="64"/>
  <c r="AN380" i="64"/>
  <c r="AN123" i="64"/>
  <c r="AN210" i="64"/>
  <c r="AN203" i="64"/>
  <c r="AN294" i="64"/>
  <c r="AN138" i="64"/>
  <c r="AN182" i="64"/>
  <c r="AN94" i="64"/>
  <c r="AN345" i="64"/>
  <c r="AN384" i="64"/>
  <c r="AN43" i="64"/>
  <c r="AN115" i="64"/>
  <c r="AN25" i="64"/>
  <c r="AN307" i="64"/>
  <c r="AN327" i="64"/>
  <c r="AN248" i="64"/>
  <c r="AN261" i="64"/>
  <c r="AN306" i="64"/>
  <c r="AN150" i="64"/>
  <c r="AN289" i="64"/>
  <c r="AN372" i="64"/>
  <c r="AN328" i="64"/>
  <c r="AN176" i="64"/>
  <c r="AN301" i="64"/>
  <c r="AN298" i="64"/>
  <c r="AN342" i="64"/>
  <c r="AN305" i="64"/>
  <c r="AN8" i="64"/>
  <c r="AN135" i="64"/>
  <c r="AN330" i="64"/>
  <c r="AN313" i="64"/>
  <c r="AN278" i="64"/>
  <c r="AN334" i="64"/>
  <c r="AN12" i="64"/>
  <c r="AN220" i="64"/>
  <c r="AN354" i="64"/>
  <c r="AN309" i="64"/>
  <c r="AN207" i="64"/>
  <c r="AN318" i="64"/>
  <c r="AN7" i="64"/>
  <c r="AN129" i="64"/>
  <c r="AN72" i="64"/>
  <c r="AN116" i="64"/>
  <c r="AN31" i="64"/>
  <c r="AN202" i="64"/>
  <c r="AN200" i="64"/>
  <c r="AN148" i="64"/>
  <c r="AN102" i="64"/>
  <c r="AN84" i="64"/>
  <c r="AN188" i="64"/>
  <c r="AN230" i="64"/>
  <c r="AN14" i="64"/>
  <c r="AN9" i="64"/>
  <c r="AN362" i="64"/>
  <c r="AN143" i="64"/>
  <c r="AN134" i="64"/>
  <c r="AN132" i="64"/>
  <c r="AN265" i="64"/>
  <c r="AN59" i="64"/>
  <c r="AN254" i="64"/>
  <c r="AN336" i="64"/>
  <c r="AN131" i="64"/>
  <c r="AN11" i="64"/>
  <c r="AN264" i="64"/>
  <c r="AN189" i="64"/>
  <c r="AN124" i="64"/>
  <c r="AN208" i="64"/>
  <c r="AN162" i="64"/>
  <c r="AN308" i="64"/>
  <c r="AN267" i="64"/>
  <c r="AN95" i="64"/>
  <c r="AN339" i="64"/>
  <c r="AN168" i="64"/>
  <c r="AN218" i="64"/>
  <c r="AN363" i="64"/>
  <c r="AN266" i="64"/>
  <c r="AN47" i="64"/>
  <c r="AN270" i="64"/>
  <c r="AN271" i="64"/>
  <c r="AN105" i="64"/>
  <c r="AN236" i="64"/>
  <c r="AN161" i="64"/>
  <c r="AN178" i="64"/>
  <c r="AN197" i="64"/>
  <c r="AN282" i="64"/>
  <c r="AN67" i="64"/>
  <c r="AN310" i="64"/>
  <c r="AN92" i="64"/>
  <c r="AN382" i="64"/>
  <c r="AN257" i="64"/>
  <c r="AN198" i="64"/>
  <c r="AN299" i="64"/>
  <c r="AN225" i="64"/>
  <c r="AN315" i="64"/>
  <c r="AN378" i="64"/>
  <c r="AN91" i="64"/>
  <c r="AN373" i="64"/>
  <c r="AN300" i="64"/>
  <c r="AN45" i="64"/>
  <c r="AN350" i="64"/>
  <c r="AN290" i="64"/>
  <c r="AN199" i="64"/>
  <c r="AN383" i="64"/>
  <c r="AN209" i="64"/>
  <c r="AN316" i="64"/>
  <c r="AN130" i="64"/>
  <c r="AN106" i="64"/>
  <c r="AN90" i="64"/>
  <c r="AN247" i="64"/>
  <c r="AN291" i="64"/>
  <c r="AN325" i="64"/>
  <c r="AN121" i="64"/>
  <c r="AN140" i="64"/>
  <c r="AN153" i="64"/>
  <c r="AN27" i="64"/>
  <c r="AN13" i="64"/>
  <c r="AN179" i="64"/>
  <c r="AN357" i="64"/>
  <c r="AN175" i="64"/>
  <c r="AN340" i="64"/>
  <c r="AN260" i="64"/>
  <c r="AN351" i="64"/>
  <c r="AN222" i="64"/>
  <c r="AN118" i="64"/>
  <c r="AN36" i="64"/>
  <c r="AN81" i="64"/>
  <c r="AN38" i="64"/>
  <c r="AN379" i="64"/>
  <c r="AN79" i="64"/>
  <c r="AN250" i="64"/>
  <c r="AN231" i="64"/>
  <c r="AN61" i="64"/>
  <c r="AN39" i="64"/>
  <c r="AN302" i="64"/>
  <c r="AN65" i="64"/>
  <c r="AN125" i="64"/>
  <c r="AN181" i="64"/>
  <c r="AN388" i="64"/>
  <c r="AN163" i="64"/>
  <c r="AN152" i="64"/>
  <c r="AN160" i="64"/>
  <c r="AN343" i="64"/>
  <c r="AN235" i="64"/>
  <c r="AN154" i="64"/>
  <c r="AN99" i="64"/>
  <c r="AN183" i="64"/>
  <c r="AN390" i="64"/>
  <c r="AN82" i="64"/>
  <c r="AN157" i="64"/>
  <c r="AN109" i="64"/>
  <c r="AN253" i="64"/>
  <c r="AN66" i="64"/>
  <c r="AN214" i="64"/>
  <c r="AN195" i="64"/>
  <c r="AN377" i="64"/>
  <c r="AN142" i="64"/>
  <c r="AN317" i="64"/>
  <c r="AN136" i="64"/>
  <c r="AN367" i="64"/>
  <c r="AN78" i="64"/>
  <c r="AN22" i="64"/>
  <c r="AN137" i="64"/>
  <c r="AN341" i="64"/>
  <c r="AN165" i="64"/>
  <c r="AN104" i="64"/>
  <c r="AN156" i="64"/>
  <c r="AN229" i="64"/>
  <c r="AN295" i="64"/>
  <c r="AN120" i="64"/>
  <c r="AN146" i="64"/>
  <c r="AN369" i="64"/>
  <c r="AN296" i="64"/>
  <c r="AN365" i="64"/>
  <c r="AN321" i="64"/>
  <c r="AN85" i="64"/>
  <c r="AN194" i="64"/>
  <c r="AN386" i="64"/>
  <c r="AN145" i="64"/>
  <c r="AN358" i="64"/>
  <c r="AJ16" i="64"/>
  <c r="AJ332" i="64"/>
  <c r="AJ305" i="64"/>
  <c r="AJ222" i="64"/>
  <c r="AJ8" i="64"/>
  <c r="AJ75" i="64"/>
  <c r="AJ28" i="64"/>
  <c r="AJ48" i="64"/>
  <c r="AJ38" i="64"/>
  <c r="AJ278" i="64"/>
  <c r="AJ173" i="64"/>
  <c r="AJ220" i="64"/>
  <c r="AJ207" i="64"/>
  <c r="AJ15" i="64"/>
  <c r="AJ197" i="64"/>
  <c r="AJ7" i="64"/>
  <c r="AJ44" i="64"/>
  <c r="AJ302" i="64"/>
  <c r="AJ310" i="64"/>
  <c r="AJ129" i="64"/>
  <c r="AJ125" i="64"/>
  <c r="AJ382" i="64"/>
  <c r="AJ53" i="64"/>
  <c r="AJ299" i="64"/>
  <c r="AJ160" i="64"/>
  <c r="AJ225" i="64"/>
  <c r="AJ202" i="64"/>
  <c r="AJ274" i="64"/>
  <c r="AJ235" i="64"/>
  <c r="AJ91" i="64"/>
  <c r="AJ183" i="64"/>
  <c r="AJ84" i="64"/>
  <c r="AJ170" i="64"/>
  <c r="AJ157" i="64"/>
  <c r="AJ45" i="64"/>
  <c r="AJ230" i="64"/>
  <c r="AJ123" i="64"/>
  <c r="AJ66" i="64"/>
  <c r="AJ209" i="64"/>
  <c r="AJ134" i="64"/>
  <c r="AJ317" i="64"/>
  <c r="AJ130" i="64"/>
  <c r="AJ132" i="64"/>
  <c r="AJ367" i="64"/>
  <c r="AJ265" i="64"/>
  <c r="AJ90" i="64"/>
  <c r="AJ254" i="64"/>
  <c r="AJ345" i="64"/>
  <c r="AJ137" i="64"/>
  <c r="AJ247" i="64"/>
  <c r="AJ11" i="64"/>
  <c r="AJ341" i="64"/>
  <c r="AJ124" i="64"/>
  <c r="AJ115" i="64"/>
  <c r="AJ156" i="64"/>
  <c r="AJ153" i="64"/>
  <c r="AJ308" i="64"/>
  <c r="AJ307" i="64"/>
  <c r="AJ179" i="64"/>
  <c r="AJ248" i="64"/>
  <c r="AJ295" i="64"/>
  <c r="AJ340" i="64"/>
  <c r="AJ168" i="64"/>
  <c r="AJ150" i="64"/>
  <c r="AJ369" i="64"/>
  <c r="AJ363" i="64"/>
  <c r="AJ328" i="64"/>
  <c r="AJ321" i="64"/>
  <c r="AJ298" i="64"/>
  <c r="AJ358" i="64"/>
  <c r="AJ20" i="64"/>
  <c r="AJ76" i="64"/>
  <c r="AJ118" i="64"/>
  <c r="AJ277" i="64"/>
  <c r="AJ293" i="64"/>
  <c r="AJ379" i="64"/>
  <c r="AJ79" i="64"/>
  <c r="AJ250" i="64"/>
  <c r="AJ231" i="64"/>
  <c r="AJ97" i="64"/>
  <c r="AJ61" i="64"/>
  <c r="AJ39" i="64"/>
  <c r="AJ65" i="64"/>
  <c r="AJ375" i="64"/>
  <c r="AJ181" i="64"/>
  <c r="AJ388" i="64"/>
  <c r="AJ163" i="64"/>
  <c r="AJ152" i="64"/>
  <c r="AJ262" i="64"/>
  <c r="AJ343" i="64"/>
  <c r="AJ154" i="64"/>
  <c r="AJ99" i="64"/>
  <c r="AJ390" i="64"/>
  <c r="AJ82" i="64"/>
  <c r="AJ109" i="64"/>
  <c r="AJ253" i="64"/>
  <c r="AJ73" i="64"/>
  <c r="AJ214" i="64"/>
  <c r="AJ195" i="64"/>
  <c r="AJ110" i="64"/>
  <c r="AJ377" i="64"/>
  <c r="AJ142" i="64"/>
  <c r="AJ167" i="64"/>
  <c r="AJ136" i="64"/>
  <c r="AJ83" i="64"/>
  <c r="AJ78" i="64"/>
  <c r="AJ22" i="64"/>
  <c r="AJ240" i="64"/>
  <c r="AJ19" i="64"/>
  <c r="AJ165" i="64"/>
  <c r="AJ104" i="64"/>
  <c r="AJ21" i="64"/>
  <c r="AJ229" i="64"/>
  <c r="AJ347" i="64"/>
  <c r="AJ120" i="64"/>
  <c r="AJ146" i="64"/>
  <c r="AJ296" i="64"/>
  <c r="AJ365" i="64"/>
  <c r="AJ101" i="64"/>
  <c r="AJ85" i="64"/>
  <c r="AJ32" i="64"/>
  <c r="AJ86" i="64"/>
  <c r="AJ29" i="64"/>
  <c r="AJ193" i="64"/>
  <c r="AJ211" i="64"/>
  <c r="AJ269" i="64"/>
  <c r="AJ255" i="64"/>
  <c r="AJ387" i="64"/>
  <c r="AJ352" i="64"/>
  <c r="AJ286" i="64"/>
  <c r="AJ320" i="64"/>
  <c r="AJ147" i="64"/>
  <c r="AJ283" i="64"/>
  <c r="AJ190" i="64"/>
  <c r="AJ217" i="64"/>
  <c r="AJ111" i="64"/>
  <c r="AJ57" i="64"/>
  <c r="AJ46" i="64"/>
  <c r="AJ344" i="64"/>
  <c r="AJ184" i="64"/>
  <c r="AJ233" i="64"/>
  <c r="AJ364" i="64"/>
  <c r="AJ51" i="64"/>
  <c r="AJ96" i="64"/>
  <c r="AJ380" i="64"/>
  <c r="AJ210" i="64"/>
  <c r="AJ203" i="64"/>
  <c r="AJ294" i="64"/>
  <c r="AJ138" i="64"/>
  <c r="AJ319" i="64"/>
  <c r="AJ182" i="64"/>
  <c r="AJ94" i="64"/>
  <c r="AJ98" i="64"/>
  <c r="AJ384" i="64"/>
  <c r="AJ287" i="64"/>
  <c r="AJ43" i="64"/>
  <c r="AJ33" i="64"/>
  <c r="AJ25" i="64"/>
  <c r="AJ327" i="64"/>
  <c r="AJ312" i="64"/>
  <c r="AJ261" i="64"/>
  <c r="AJ306" i="64"/>
  <c r="AJ242" i="64"/>
  <c r="AJ289" i="64"/>
  <c r="AJ372" i="64"/>
  <c r="AJ30" i="64"/>
  <c r="AJ176" i="64"/>
  <c r="AJ301" i="64"/>
  <c r="AJ228" i="64"/>
  <c r="AJ47" i="64"/>
  <c r="AJ36" i="64"/>
  <c r="AJ54" i="64"/>
  <c r="AJ330" i="64"/>
  <c r="AJ313" i="64"/>
  <c r="AJ355" i="64"/>
  <c r="AJ334" i="64"/>
  <c r="AJ12" i="64"/>
  <c r="AJ354" i="64"/>
  <c r="AJ309" i="64"/>
  <c r="AJ216" i="64"/>
  <c r="AJ318" i="64"/>
  <c r="AJ281" i="64"/>
  <c r="AJ245" i="64"/>
  <c r="AJ72" i="64"/>
  <c r="AJ116" i="64"/>
  <c r="AJ348" i="64"/>
  <c r="AJ374" i="64"/>
  <c r="AJ31" i="64"/>
  <c r="AJ103" i="64"/>
  <c r="AJ200" i="64"/>
  <c r="AJ148" i="64"/>
  <c r="AJ102" i="64"/>
  <c r="AJ234" i="64"/>
  <c r="AJ188" i="64"/>
  <c r="AJ252" i="64"/>
  <c r="AJ14" i="64"/>
  <c r="AJ9" i="64"/>
  <c r="AJ63" i="64"/>
  <c r="AJ362" i="64"/>
  <c r="AJ143" i="64"/>
  <c r="AJ59" i="64"/>
  <c r="AJ219" i="64"/>
  <c r="AJ336" i="64"/>
  <c r="AJ131" i="64"/>
  <c r="AJ186" i="64"/>
  <c r="AJ264" i="64"/>
  <c r="AJ189" i="64"/>
  <c r="AJ324" i="64"/>
  <c r="AJ208" i="64"/>
  <c r="AJ162" i="64"/>
  <c r="AJ267" i="64"/>
  <c r="AJ95" i="64"/>
  <c r="AJ356" i="64"/>
  <c r="AJ339" i="64"/>
  <c r="AJ292" i="64"/>
  <c r="AJ218" i="64"/>
  <c r="AJ126" i="64"/>
  <c r="AJ266" i="64"/>
  <c r="AJ353" i="64"/>
  <c r="AJ145" i="64"/>
  <c r="AJ342" i="64"/>
  <c r="AJ192" i="64"/>
  <c r="AJ135" i="64"/>
  <c r="AJ81" i="64"/>
  <c r="AJ270" i="64"/>
  <c r="AJ338" i="64"/>
  <c r="AJ271" i="64"/>
  <c r="AJ105" i="64"/>
  <c r="AJ119" i="64"/>
  <c r="AJ236" i="64"/>
  <c r="AJ161" i="64"/>
  <c r="AJ180" i="64"/>
  <c r="AJ178" i="64"/>
  <c r="AJ41" i="64"/>
  <c r="AJ282" i="64"/>
  <c r="AJ67" i="64"/>
  <c r="AJ92" i="64"/>
  <c r="AJ55" i="64"/>
  <c r="AJ257" i="64"/>
  <c r="AJ198" i="64"/>
  <c r="AJ333" i="64"/>
  <c r="AJ315" i="64"/>
  <c r="AJ378" i="64"/>
  <c r="AJ77" i="64"/>
  <c r="AJ373" i="64"/>
  <c r="AJ212" i="64"/>
  <c r="AJ300" i="64"/>
  <c r="AJ350" i="64"/>
  <c r="AJ290" i="64"/>
  <c r="AJ18" i="64"/>
  <c r="AJ199" i="64"/>
  <c r="AJ383" i="64"/>
  <c r="AJ128" i="64"/>
  <c r="AJ316" i="64"/>
  <c r="AJ205" i="64"/>
  <c r="AJ381" i="64"/>
  <c r="AJ106" i="64"/>
  <c r="AJ70" i="64"/>
  <c r="AJ280" i="64"/>
  <c r="AJ291" i="64"/>
  <c r="AJ325" i="64"/>
  <c r="AJ24" i="64"/>
  <c r="AJ121" i="64"/>
  <c r="AJ140" i="64"/>
  <c r="AJ117" i="64"/>
  <c r="AJ27" i="64"/>
  <c r="AJ13" i="64"/>
  <c r="AJ357" i="64"/>
  <c r="AJ175" i="64"/>
  <c r="AJ93" i="64"/>
  <c r="AJ100" i="64"/>
  <c r="AJ260" i="64"/>
  <c r="AJ351" i="64"/>
  <c r="AJ386" i="64"/>
  <c r="Z135" i="64"/>
  <c r="Z233" i="64"/>
  <c r="Z293" i="64"/>
  <c r="Z66" i="64"/>
  <c r="Z134" i="64"/>
  <c r="Z25" i="64"/>
  <c r="Z287" i="64"/>
  <c r="T16" i="64"/>
  <c r="T332" i="64"/>
  <c r="T305" i="64"/>
  <c r="T8" i="64"/>
  <c r="T75" i="64"/>
  <c r="T28" i="64"/>
  <c r="T48" i="64"/>
  <c r="T278" i="64"/>
  <c r="T173" i="64"/>
  <c r="T228" i="64"/>
  <c r="T86" i="64"/>
  <c r="T20" i="64"/>
  <c r="T54" i="64"/>
  <c r="T269" i="64"/>
  <c r="T293" i="64"/>
  <c r="T338" i="64"/>
  <c r="T355" i="64"/>
  <c r="T119" i="64"/>
  <c r="T180" i="64"/>
  <c r="T216" i="64"/>
  <c r="T286" i="64"/>
  <c r="T97" i="64"/>
  <c r="T41" i="64"/>
  <c r="T281" i="64"/>
  <c r="T245" i="64"/>
  <c r="T283" i="64"/>
  <c r="T375" i="64"/>
  <c r="T55" i="64"/>
  <c r="T348" i="64"/>
  <c r="T111" i="64"/>
  <c r="T374" i="64"/>
  <c r="T57" i="64"/>
  <c r="T262" i="64"/>
  <c r="T333" i="64"/>
  <c r="T103" i="64"/>
  <c r="T344" i="64"/>
  <c r="T77" i="64"/>
  <c r="T212" i="64"/>
  <c r="T234" i="64"/>
  <c r="T96" i="64"/>
  <c r="T252" i="64"/>
  <c r="T73" i="64"/>
  <c r="T63" i="64"/>
  <c r="T110" i="64"/>
  <c r="T128" i="64"/>
  <c r="T167" i="64"/>
  <c r="T83" i="64"/>
  <c r="T381" i="64"/>
  <c r="T240" i="64"/>
  <c r="T70" i="64"/>
  <c r="T219" i="64"/>
  <c r="T98" i="64"/>
  <c r="T19" i="64"/>
  <c r="T280" i="64"/>
  <c r="T186" i="64"/>
  <c r="T287" i="64"/>
  <c r="T324" i="64"/>
  <c r="T33" i="64"/>
  <c r="T21" i="64"/>
  <c r="T347" i="64"/>
  <c r="T76" i="64"/>
  <c r="T330" i="64"/>
  <c r="T379" i="64"/>
  <c r="T236" i="64"/>
  <c r="T161" i="64"/>
  <c r="T178" i="64"/>
  <c r="T197" i="64"/>
  <c r="T310" i="64"/>
  <c r="T92" i="64"/>
  <c r="T257" i="64"/>
  <c r="T198" i="64"/>
  <c r="T299" i="64"/>
  <c r="T225" i="64"/>
  <c r="T315" i="64"/>
  <c r="T378" i="64"/>
  <c r="T373" i="64"/>
  <c r="T300" i="64"/>
  <c r="T45" i="64"/>
  <c r="T350" i="64"/>
  <c r="T290" i="64"/>
  <c r="T114" i="64"/>
  <c r="T199" i="64"/>
  <c r="T209" i="64"/>
  <c r="T316" i="64"/>
  <c r="T130" i="64"/>
  <c r="T106" i="64"/>
  <c r="T90" i="64"/>
  <c r="T247" i="64"/>
  <c r="T291" i="64"/>
  <c r="T325" i="64"/>
  <c r="T121" i="64"/>
  <c r="T140" i="64"/>
  <c r="T27" i="64"/>
  <c r="T13" i="64"/>
  <c r="T179" i="64"/>
  <c r="T248" i="64"/>
  <c r="T340" i="64"/>
  <c r="T150" i="64"/>
  <c r="T369" i="64"/>
  <c r="T363" i="64"/>
  <c r="T328" i="64"/>
  <c r="T321" i="64"/>
  <c r="T192" i="64"/>
  <c r="T193" i="64"/>
  <c r="T135" i="64"/>
  <c r="T211" i="64"/>
  <c r="T270" i="64"/>
  <c r="T79" i="64"/>
  <c r="T250" i="64"/>
  <c r="T231" i="64"/>
  <c r="T61" i="64"/>
  <c r="T302" i="64"/>
  <c r="T65" i="64"/>
  <c r="T125" i="64"/>
  <c r="T181" i="64"/>
  <c r="T163" i="64"/>
  <c r="T152" i="64"/>
  <c r="T160" i="64"/>
  <c r="T343" i="64"/>
  <c r="T235" i="64"/>
  <c r="T154" i="64"/>
  <c r="T99" i="64"/>
  <c r="T183" i="64"/>
  <c r="T390" i="64"/>
  <c r="T82" i="64"/>
  <c r="T157" i="64"/>
  <c r="T109" i="64"/>
  <c r="T253" i="64"/>
  <c r="T66" i="64"/>
  <c r="T214" i="64"/>
  <c r="T377" i="64"/>
  <c r="T317" i="64"/>
  <c r="T367" i="64"/>
  <c r="T78" i="64"/>
  <c r="T22" i="64"/>
  <c r="T137" i="64"/>
  <c r="T341" i="64"/>
  <c r="T156" i="64"/>
  <c r="T229" i="64"/>
  <c r="T356" i="64"/>
  <c r="T312" i="64"/>
  <c r="T93" i="64"/>
  <c r="T292" i="64"/>
  <c r="T242" i="64"/>
  <c r="T342" i="64"/>
  <c r="T29" i="64"/>
  <c r="T81" i="64"/>
  <c r="T271" i="64"/>
  <c r="T387" i="64"/>
  <c r="T352" i="64"/>
  <c r="T15" i="64"/>
  <c r="T320" i="64"/>
  <c r="T44" i="64"/>
  <c r="T147" i="64"/>
  <c r="T190" i="64"/>
  <c r="T217" i="64"/>
  <c r="T53" i="64"/>
  <c r="T46" i="64"/>
  <c r="T274" i="64"/>
  <c r="T184" i="64"/>
  <c r="T233" i="64"/>
  <c r="T51" i="64"/>
  <c r="T170" i="64"/>
  <c r="T380" i="64"/>
  <c r="T123" i="64"/>
  <c r="T210" i="64"/>
  <c r="T203" i="64"/>
  <c r="T294" i="64"/>
  <c r="T138" i="64"/>
  <c r="T182" i="64"/>
  <c r="T94" i="64"/>
  <c r="T345" i="64"/>
  <c r="T384" i="64"/>
  <c r="T307" i="64"/>
  <c r="T327" i="64"/>
  <c r="T357" i="64"/>
  <c r="T261" i="64"/>
  <c r="T120" i="64"/>
  <c r="T218" i="64"/>
  <c r="T289" i="64"/>
  <c r="T296" i="64"/>
  <c r="T260" i="64"/>
  <c r="T176" i="64"/>
  <c r="T47" i="64"/>
  <c r="T118" i="64"/>
  <c r="T36" i="64"/>
  <c r="T277" i="64"/>
  <c r="T313" i="64"/>
  <c r="T12" i="64"/>
  <c r="T220" i="64"/>
  <c r="T354" i="64"/>
  <c r="T309" i="64"/>
  <c r="T318" i="64"/>
  <c r="T72" i="64"/>
  <c r="T116" i="64"/>
  <c r="T202" i="64"/>
  <c r="T200" i="64"/>
  <c r="T148" i="64"/>
  <c r="T102" i="64"/>
  <c r="T84" i="64"/>
  <c r="T230" i="64"/>
  <c r="T14" i="64"/>
  <c r="T9" i="64"/>
  <c r="T362" i="64"/>
  <c r="T143" i="64"/>
  <c r="T239" i="64"/>
  <c r="T132" i="64"/>
  <c r="T265" i="64"/>
  <c r="T254" i="64"/>
  <c r="T336" i="64"/>
  <c r="T131" i="64"/>
  <c r="T264" i="64"/>
  <c r="T189" i="64"/>
  <c r="T124" i="64"/>
  <c r="T162" i="64"/>
  <c r="T267" i="64"/>
  <c r="T339" i="64"/>
  <c r="T306" i="64"/>
  <c r="T146" i="64"/>
  <c r="T372" i="64"/>
  <c r="T365" i="64"/>
  <c r="T351" i="64"/>
  <c r="T266" i="64"/>
  <c r="T301" i="64"/>
  <c r="T85" i="64"/>
  <c r="T386" i="64"/>
  <c r="T145" i="64"/>
  <c r="T194" i="64"/>
  <c r="T101" i="64"/>
  <c r="T100" i="64"/>
  <c r="T358" i="64"/>
  <c r="T126" i="64"/>
  <c r="T30" i="64"/>
  <c r="T298" i="64"/>
  <c r="T32" i="64"/>
  <c r="P342" i="64"/>
  <c r="P29" i="64"/>
  <c r="P76" i="64"/>
  <c r="P81" i="64"/>
  <c r="P330" i="64"/>
  <c r="P379" i="64"/>
  <c r="P271" i="64"/>
  <c r="P236" i="64"/>
  <c r="P354" i="64"/>
  <c r="P387" i="64"/>
  <c r="P250" i="64"/>
  <c r="P178" i="64"/>
  <c r="P61" i="64"/>
  <c r="P72" i="64"/>
  <c r="P190" i="64"/>
  <c r="P181" i="64"/>
  <c r="P257" i="64"/>
  <c r="P163" i="64"/>
  <c r="P46" i="64"/>
  <c r="P343" i="64"/>
  <c r="P315" i="64"/>
  <c r="P200" i="64"/>
  <c r="P184" i="64"/>
  <c r="P154" i="64"/>
  <c r="P390" i="64"/>
  <c r="P300" i="64"/>
  <c r="P109" i="64"/>
  <c r="P350" i="64"/>
  <c r="P14" i="64"/>
  <c r="P214" i="64"/>
  <c r="P199" i="64"/>
  <c r="P362" i="64"/>
  <c r="P377" i="64"/>
  <c r="P239" i="64"/>
  <c r="P203" i="64"/>
  <c r="P78" i="64"/>
  <c r="P182" i="64"/>
  <c r="P336" i="64"/>
  <c r="P384" i="64"/>
  <c r="P291" i="64"/>
  <c r="P264" i="64"/>
  <c r="P121" i="64"/>
  <c r="P27" i="64"/>
  <c r="P267" i="64"/>
  <c r="P327" i="64"/>
  <c r="P357" i="64"/>
  <c r="P261" i="64"/>
  <c r="P120" i="64"/>
  <c r="P218" i="64"/>
  <c r="P289" i="64"/>
  <c r="P296" i="64"/>
  <c r="P260" i="64"/>
  <c r="P176" i="64"/>
  <c r="P305" i="64"/>
  <c r="P118" i="64"/>
  <c r="P277" i="64"/>
  <c r="P338" i="64"/>
  <c r="P119" i="64"/>
  <c r="P79" i="64"/>
  <c r="P180" i="64"/>
  <c r="P231" i="64"/>
  <c r="P41" i="64"/>
  <c r="P302" i="64"/>
  <c r="P65" i="64"/>
  <c r="P125" i="64"/>
  <c r="P55" i="64"/>
  <c r="P152" i="64"/>
  <c r="P160" i="64"/>
  <c r="P333" i="64"/>
  <c r="P235" i="64"/>
  <c r="P77" i="64"/>
  <c r="P99" i="64"/>
  <c r="P183" i="64"/>
  <c r="P212" i="64"/>
  <c r="P82" i="64"/>
  <c r="P157" i="64"/>
  <c r="P253" i="64"/>
  <c r="P66" i="64"/>
  <c r="P128" i="64"/>
  <c r="P317" i="64"/>
  <c r="P367" i="64"/>
  <c r="P381" i="64"/>
  <c r="P22" i="64"/>
  <c r="P70" i="64"/>
  <c r="P137" i="64"/>
  <c r="P280" i="64"/>
  <c r="P341" i="64"/>
  <c r="P156" i="64"/>
  <c r="P229" i="64"/>
  <c r="P93" i="64"/>
  <c r="P146" i="64"/>
  <c r="P369" i="64"/>
  <c r="P100" i="64"/>
  <c r="P365" i="64"/>
  <c r="P321" i="64"/>
  <c r="P85" i="64"/>
  <c r="P332" i="64"/>
  <c r="P20" i="64"/>
  <c r="P193" i="64"/>
  <c r="P75" i="64"/>
  <c r="P211" i="64"/>
  <c r="P48" i="64"/>
  <c r="P293" i="64"/>
  <c r="P173" i="64"/>
  <c r="P352" i="64"/>
  <c r="P15" i="64"/>
  <c r="P97" i="64"/>
  <c r="P320" i="64"/>
  <c r="P44" i="64"/>
  <c r="P147" i="64"/>
  <c r="P375" i="64"/>
  <c r="P217" i="64"/>
  <c r="P53" i="64"/>
  <c r="P262" i="64"/>
  <c r="P274" i="64"/>
  <c r="P233" i="64"/>
  <c r="P51" i="64"/>
  <c r="P170" i="64"/>
  <c r="P380" i="64"/>
  <c r="P123" i="64"/>
  <c r="P73" i="64"/>
  <c r="P110" i="64"/>
  <c r="P210" i="64"/>
  <c r="P167" i="64"/>
  <c r="P294" i="64"/>
  <c r="P83" i="64"/>
  <c r="P138" i="64"/>
  <c r="P240" i="64"/>
  <c r="P94" i="64"/>
  <c r="P345" i="64"/>
  <c r="P19" i="64"/>
  <c r="P21" i="64"/>
  <c r="P307" i="64"/>
  <c r="P347" i="64"/>
  <c r="P248" i="64"/>
  <c r="P306" i="64"/>
  <c r="P150" i="64"/>
  <c r="P372" i="64"/>
  <c r="P328" i="64"/>
  <c r="P101" i="64"/>
  <c r="P301" i="64"/>
  <c r="P298" i="64"/>
  <c r="P32" i="64"/>
  <c r="P16" i="64"/>
  <c r="P86" i="64"/>
  <c r="P47" i="64"/>
  <c r="P8" i="64"/>
  <c r="P36" i="64"/>
  <c r="P269" i="64"/>
  <c r="P313" i="64"/>
  <c r="P278" i="64"/>
  <c r="P12" i="64"/>
  <c r="P220" i="64"/>
  <c r="P309" i="64"/>
  <c r="P286" i="64"/>
  <c r="P318" i="64"/>
  <c r="P7" i="64"/>
  <c r="P283" i="64"/>
  <c r="P116" i="64"/>
  <c r="P111" i="64"/>
  <c r="P57" i="64"/>
  <c r="P202" i="64"/>
  <c r="P344" i="64"/>
  <c r="P148" i="64"/>
  <c r="P102" i="64"/>
  <c r="P84" i="64"/>
  <c r="P96" i="64"/>
  <c r="P230" i="64"/>
  <c r="P9" i="64"/>
  <c r="P143" i="64"/>
  <c r="P132" i="64"/>
  <c r="P265" i="64"/>
  <c r="P254" i="64"/>
  <c r="P98" i="64"/>
  <c r="P131" i="64"/>
  <c r="P287" i="64"/>
  <c r="P189" i="64"/>
  <c r="P124" i="64"/>
  <c r="P33" i="64"/>
  <c r="P162" i="64"/>
  <c r="P312" i="64"/>
  <c r="P339" i="64"/>
  <c r="P242" i="64"/>
  <c r="P363" i="64"/>
  <c r="P30" i="64"/>
  <c r="P266" i="64"/>
  <c r="P145" i="64"/>
  <c r="P228" i="64"/>
  <c r="P192" i="64"/>
  <c r="P135" i="64"/>
  <c r="P28" i="64"/>
  <c r="P54" i="64"/>
  <c r="P270" i="64"/>
  <c r="P355" i="64"/>
  <c r="P161" i="64"/>
  <c r="P216" i="64"/>
  <c r="P197" i="64"/>
  <c r="P281" i="64"/>
  <c r="P310" i="64"/>
  <c r="P245" i="64"/>
  <c r="P92" i="64"/>
  <c r="P348" i="64"/>
  <c r="P198" i="64"/>
  <c r="P299" i="64"/>
  <c r="P374" i="64"/>
  <c r="P225" i="64"/>
  <c r="P103" i="64"/>
  <c r="P378" i="64"/>
  <c r="P373" i="64"/>
  <c r="P234" i="64"/>
  <c r="P45" i="64"/>
  <c r="P252" i="64"/>
  <c r="P290" i="64"/>
  <c r="P114" i="64"/>
  <c r="P63" i="64"/>
  <c r="P209" i="64"/>
  <c r="P316" i="64"/>
  <c r="P130" i="64"/>
  <c r="P106" i="64"/>
  <c r="P90" i="64"/>
  <c r="P219" i="64"/>
  <c r="P247" i="64"/>
  <c r="P186" i="64"/>
  <c r="P325" i="64"/>
  <c r="P324" i="64"/>
  <c r="P140" i="64"/>
  <c r="P13" i="64"/>
  <c r="P179" i="64"/>
  <c r="P356" i="64"/>
  <c r="P340" i="64"/>
  <c r="P292" i="64"/>
  <c r="P126" i="64"/>
  <c r="P351" i="64"/>
  <c r="P386" i="64"/>
  <c r="P358" i="64"/>
  <c r="BR4" i="64"/>
  <c r="BQ4" i="64"/>
  <c r="AQ4" i="64"/>
  <c r="AG4" i="64"/>
  <c r="M4" i="64"/>
  <c r="L4" i="64"/>
  <c r="M47" i="87" s="1"/>
  <c r="K4" i="64"/>
  <c r="K47" i="87" s="1"/>
  <c r="J4" i="64"/>
  <c r="I47" i="87" s="1"/>
  <c r="I4" i="64"/>
  <c r="G47" i="87" s="1"/>
  <c r="H4" i="64"/>
  <c r="G4" i="64"/>
  <c r="F4" i="64"/>
  <c r="D4" i="64"/>
  <c r="R292" i="64" l="1"/>
  <c r="Q292" i="64"/>
  <c r="Q186" i="64"/>
  <c r="R186" i="64"/>
  <c r="R63" i="64"/>
  <c r="Q63" i="64"/>
  <c r="R103" i="64"/>
  <c r="Q103" i="64"/>
  <c r="R310" i="64"/>
  <c r="Q310" i="64"/>
  <c r="Q28" i="64"/>
  <c r="R28" i="64"/>
  <c r="Q242" i="64"/>
  <c r="R242" i="64"/>
  <c r="R131" i="64"/>
  <c r="Q131" i="64"/>
  <c r="R96" i="64"/>
  <c r="Q96" i="64"/>
  <c r="R116" i="64"/>
  <c r="Q116" i="64"/>
  <c r="R278" i="64"/>
  <c r="Q278" i="64"/>
  <c r="Q32" i="64"/>
  <c r="R32" i="64"/>
  <c r="Q248" i="64"/>
  <c r="R248" i="64"/>
  <c r="Q138" i="64"/>
  <c r="R138" i="64"/>
  <c r="Q380" i="64"/>
  <c r="R380" i="64"/>
  <c r="Q375" i="64"/>
  <c r="R375" i="64"/>
  <c r="Q293" i="64"/>
  <c r="R293" i="64"/>
  <c r="Q321" i="64"/>
  <c r="R321" i="64"/>
  <c r="R156" i="64"/>
  <c r="Q156" i="64"/>
  <c r="R317" i="64"/>
  <c r="Q317" i="64"/>
  <c r="Q99" i="64"/>
  <c r="R99" i="64"/>
  <c r="R65" i="64"/>
  <c r="Q65" i="64"/>
  <c r="Q277" i="64"/>
  <c r="R277" i="64"/>
  <c r="R120" i="64"/>
  <c r="Q120" i="64"/>
  <c r="R291" i="64"/>
  <c r="Q291" i="64"/>
  <c r="Q377" i="64"/>
  <c r="R377" i="64"/>
  <c r="R390" i="64"/>
  <c r="Q390" i="64"/>
  <c r="R163" i="64"/>
  <c r="Q163" i="64"/>
  <c r="Q387" i="64"/>
  <c r="R387" i="64"/>
  <c r="Q29" i="64"/>
  <c r="R29" i="64"/>
  <c r="Q340" i="64"/>
  <c r="R340" i="64"/>
  <c r="R247" i="64"/>
  <c r="Q247" i="64"/>
  <c r="Q114" i="64"/>
  <c r="R114" i="64"/>
  <c r="Q225" i="64"/>
  <c r="R225" i="64"/>
  <c r="Q281" i="64"/>
  <c r="R281" i="64"/>
  <c r="R135" i="64"/>
  <c r="Q135" i="64"/>
  <c r="Q339" i="64"/>
  <c r="R339" i="64"/>
  <c r="Q98" i="64"/>
  <c r="R98" i="64"/>
  <c r="Q84" i="64"/>
  <c r="R84" i="64"/>
  <c r="R283" i="64"/>
  <c r="Q283" i="64"/>
  <c r="Q313" i="64"/>
  <c r="R313" i="64"/>
  <c r="R298" i="64"/>
  <c r="Q298" i="64"/>
  <c r="Q347" i="64"/>
  <c r="R347" i="64"/>
  <c r="Q83" i="64"/>
  <c r="R83" i="64"/>
  <c r="Q170" i="64"/>
  <c r="R170" i="64"/>
  <c r="R147" i="64"/>
  <c r="Q147" i="64"/>
  <c r="Q48" i="64"/>
  <c r="R48" i="64"/>
  <c r="Q365" i="64"/>
  <c r="R365" i="64"/>
  <c r="Q341" i="64"/>
  <c r="R341" i="64"/>
  <c r="R128" i="64"/>
  <c r="Q128" i="64"/>
  <c r="R77" i="64"/>
  <c r="Q77" i="64"/>
  <c r="Q302" i="64"/>
  <c r="R302" i="64"/>
  <c r="R118" i="64"/>
  <c r="Q118" i="64"/>
  <c r="Q261" i="64"/>
  <c r="R261" i="64"/>
  <c r="Q384" i="64"/>
  <c r="R384" i="64"/>
  <c r="Q362" i="64"/>
  <c r="R362" i="64"/>
  <c r="Q257" i="64"/>
  <c r="R257" i="64"/>
  <c r="Q354" i="64"/>
  <c r="R354" i="64"/>
  <c r="R342" i="64"/>
  <c r="Q342" i="64"/>
  <c r="Q356" i="64"/>
  <c r="R356" i="64"/>
  <c r="R219" i="64"/>
  <c r="Q219" i="64"/>
  <c r="Q290" i="64"/>
  <c r="R290" i="64"/>
  <c r="R374" i="64"/>
  <c r="Q374" i="64"/>
  <c r="Q197" i="64"/>
  <c r="R197" i="64"/>
  <c r="Q192" i="64"/>
  <c r="R192" i="64"/>
  <c r="Q312" i="64"/>
  <c r="R312" i="64"/>
  <c r="R254" i="64"/>
  <c r="Q254" i="64"/>
  <c r="Q102" i="64"/>
  <c r="R102" i="64"/>
  <c r="Q269" i="64"/>
  <c r="R269" i="64"/>
  <c r="Q301" i="64"/>
  <c r="R301" i="64"/>
  <c r="R307" i="64"/>
  <c r="Q307" i="64"/>
  <c r="Q294" i="64"/>
  <c r="R294" i="64"/>
  <c r="Q51" i="64"/>
  <c r="R51" i="64"/>
  <c r="Q44" i="64"/>
  <c r="R44" i="64"/>
  <c r="R211" i="64"/>
  <c r="Q211" i="64"/>
  <c r="R100" i="64"/>
  <c r="Q100" i="64"/>
  <c r="Q280" i="64"/>
  <c r="R280" i="64"/>
  <c r="Q66" i="64"/>
  <c r="R66" i="64"/>
  <c r="R235" i="64"/>
  <c r="Q235" i="64"/>
  <c r="Q41" i="64"/>
  <c r="R41" i="64"/>
  <c r="Q305" i="64"/>
  <c r="R305" i="64"/>
  <c r="Q357" i="64"/>
  <c r="R357" i="64"/>
  <c r="Q336" i="64"/>
  <c r="R336" i="64"/>
  <c r="R199" i="64"/>
  <c r="Q199" i="64"/>
  <c r="Q154" i="64"/>
  <c r="R154" i="64"/>
  <c r="Q181" i="64"/>
  <c r="R181" i="64"/>
  <c r="Q236" i="64"/>
  <c r="R236" i="64"/>
  <c r="R179" i="64"/>
  <c r="Q179" i="64"/>
  <c r="Q90" i="64"/>
  <c r="R90" i="64"/>
  <c r="R252" i="64"/>
  <c r="Q252" i="64"/>
  <c r="R299" i="64"/>
  <c r="Q299" i="64"/>
  <c r="Q216" i="64"/>
  <c r="R216" i="64"/>
  <c r="R228" i="64"/>
  <c r="Q228" i="64"/>
  <c r="Q162" i="64"/>
  <c r="R162" i="64"/>
  <c r="Q265" i="64"/>
  <c r="R265" i="64"/>
  <c r="R148" i="64"/>
  <c r="Q148" i="64"/>
  <c r="R318" i="64"/>
  <c r="Q318" i="64"/>
  <c r="Q36" i="64"/>
  <c r="R36" i="64"/>
  <c r="R101" i="64"/>
  <c r="Q101" i="64"/>
  <c r="Q21" i="64"/>
  <c r="R21" i="64"/>
  <c r="R167" i="64"/>
  <c r="Q167" i="64"/>
  <c r="Q233" i="64"/>
  <c r="R233" i="64"/>
  <c r="Q320" i="64"/>
  <c r="R320" i="64"/>
  <c r="Q75" i="64"/>
  <c r="R75" i="64"/>
  <c r="Q369" i="64"/>
  <c r="R369" i="64"/>
  <c r="Q137" i="64"/>
  <c r="R137" i="64"/>
  <c r="Q253" i="64"/>
  <c r="R253" i="64"/>
  <c r="Q333" i="64"/>
  <c r="R333" i="64"/>
  <c r="R231" i="64"/>
  <c r="Q231" i="64"/>
  <c r="Q176" i="64"/>
  <c r="R176" i="64"/>
  <c r="Q327" i="64"/>
  <c r="R327" i="64"/>
  <c r="Q214" i="64"/>
  <c r="R214" i="64"/>
  <c r="Q184" i="64"/>
  <c r="R184" i="64"/>
  <c r="R190" i="64"/>
  <c r="Q190" i="64"/>
  <c r="R271" i="64"/>
  <c r="Q271" i="64"/>
  <c r="Q358" i="64"/>
  <c r="R358" i="64"/>
  <c r="Q13" i="64"/>
  <c r="R13" i="64"/>
  <c r="Q106" i="64"/>
  <c r="R106" i="64"/>
  <c r="Q45" i="64"/>
  <c r="R45" i="64"/>
  <c r="Q198" i="64"/>
  <c r="R198" i="64"/>
  <c r="Q161" i="64"/>
  <c r="R161" i="64"/>
  <c r="Q145" i="64"/>
  <c r="R145" i="64"/>
  <c r="Q33" i="64"/>
  <c r="R33" i="64"/>
  <c r="R132" i="64"/>
  <c r="Q132" i="64"/>
  <c r="Q344" i="64"/>
  <c r="R344" i="64"/>
  <c r="R286" i="64"/>
  <c r="Q286" i="64"/>
  <c r="Q8" i="64"/>
  <c r="R8" i="64"/>
  <c r="Q328" i="64"/>
  <c r="R328" i="64"/>
  <c r="Q19" i="64"/>
  <c r="R19" i="64"/>
  <c r="Q210" i="64"/>
  <c r="R210" i="64"/>
  <c r="Q274" i="64"/>
  <c r="R274" i="64"/>
  <c r="R97" i="64"/>
  <c r="Q97" i="64"/>
  <c r="Q193" i="64"/>
  <c r="R193" i="64"/>
  <c r="Q146" i="64"/>
  <c r="R146" i="64"/>
  <c r="Q70" i="64"/>
  <c r="R70" i="64"/>
  <c r="Q157" i="64"/>
  <c r="R157" i="64"/>
  <c r="Q160" i="64"/>
  <c r="R160" i="64"/>
  <c r="Q180" i="64"/>
  <c r="R180" i="64"/>
  <c r="R260" i="64"/>
  <c r="Q260" i="64"/>
  <c r="R267" i="64"/>
  <c r="Q267" i="64"/>
  <c r="Q182" i="64"/>
  <c r="R182" i="64"/>
  <c r="Q14" i="64"/>
  <c r="R14" i="64"/>
  <c r="Q200" i="64"/>
  <c r="R200" i="64"/>
  <c r="Q72" i="64"/>
  <c r="R72" i="64"/>
  <c r="Q379" i="64"/>
  <c r="R379" i="64"/>
  <c r="Q386" i="64"/>
  <c r="R386" i="64"/>
  <c r="R140" i="64"/>
  <c r="Q140" i="64"/>
  <c r="Q130" i="64"/>
  <c r="R130" i="64"/>
  <c r="Q234" i="64"/>
  <c r="R234" i="64"/>
  <c r="Q348" i="64"/>
  <c r="R348" i="64"/>
  <c r="Q355" i="64"/>
  <c r="R355" i="64"/>
  <c r="Q266" i="64"/>
  <c r="R266" i="64"/>
  <c r="R124" i="64"/>
  <c r="Q124" i="64"/>
  <c r="R143" i="64"/>
  <c r="Q143" i="64"/>
  <c r="Q202" i="64"/>
  <c r="R202" i="64"/>
  <c r="Q309" i="64"/>
  <c r="R309" i="64"/>
  <c r="Q47" i="64"/>
  <c r="R47" i="64"/>
  <c r="Q372" i="64"/>
  <c r="R372" i="64"/>
  <c r="Q345" i="64"/>
  <c r="R345" i="64"/>
  <c r="Q110" i="64"/>
  <c r="R110" i="64"/>
  <c r="Q262" i="64"/>
  <c r="R262" i="64"/>
  <c r="Q15" i="64"/>
  <c r="R15" i="64"/>
  <c r="Q20" i="64"/>
  <c r="R20" i="64"/>
  <c r="R93" i="64"/>
  <c r="Q93" i="64"/>
  <c r="Q22" i="64"/>
  <c r="R22" i="64"/>
  <c r="Q82" i="64"/>
  <c r="R82" i="64"/>
  <c r="R152" i="64"/>
  <c r="Q152" i="64"/>
  <c r="Q79" i="64"/>
  <c r="R79" i="64"/>
  <c r="Q296" i="64"/>
  <c r="R296" i="64"/>
  <c r="Q27" i="64"/>
  <c r="R27" i="64"/>
  <c r="Q78" i="64"/>
  <c r="R78" i="64"/>
  <c r="Q350" i="64"/>
  <c r="R350" i="64"/>
  <c r="R315" i="64"/>
  <c r="Q315" i="64"/>
  <c r="R61" i="64"/>
  <c r="Q61" i="64"/>
  <c r="Q330" i="64"/>
  <c r="R330" i="64"/>
  <c r="Q351" i="64"/>
  <c r="R351" i="64"/>
  <c r="Q324" i="64"/>
  <c r="R324" i="64"/>
  <c r="Q316" i="64"/>
  <c r="R316" i="64"/>
  <c r="Q373" i="64"/>
  <c r="R373" i="64"/>
  <c r="R92" i="64"/>
  <c r="Q92" i="64"/>
  <c r="Q270" i="64"/>
  <c r="R270" i="64"/>
  <c r="Q30" i="64"/>
  <c r="R30" i="64"/>
  <c r="Q189" i="64"/>
  <c r="R189" i="64"/>
  <c r="Q9" i="64"/>
  <c r="R9" i="64"/>
  <c r="R57" i="64"/>
  <c r="Q57" i="64"/>
  <c r="R220" i="64"/>
  <c r="Q220" i="64"/>
  <c r="Q86" i="64"/>
  <c r="R86" i="64"/>
  <c r="R150" i="64"/>
  <c r="Q150" i="64"/>
  <c r="Q94" i="64"/>
  <c r="R94" i="64"/>
  <c r="R73" i="64"/>
  <c r="Q73" i="64"/>
  <c r="R53" i="64"/>
  <c r="Q53" i="64"/>
  <c r="Q352" i="64"/>
  <c r="R352" i="64"/>
  <c r="Q332" i="64"/>
  <c r="R332" i="64"/>
  <c r="Q381" i="64"/>
  <c r="R381" i="64"/>
  <c r="Q212" i="64"/>
  <c r="R212" i="64"/>
  <c r="R55" i="64"/>
  <c r="Q55" i="64"/>
  <c r="R119" i="64"/>
  <c r="Q119" i="64"/>
  <c r="Q289" i="64"/>
  <c r="R289" i="64"/>
  <c r="Q121" i="64"/>
  <c r="R121" i="64"/>
  <c r="R203" i="64"/>
  <c r="Q203" i="64"/>
  <c r="R109" i="64"/>
  <c r="Q109" i="64"/>
  <c r="Q343" i="64"/>
  <c r="R343" i="64"/>
  <c r="Q178" i="64"/>
  <c r="R178" i="64"/>
  <c r="R81" i="64"/>
  <c r="Q81" i="64"/>
  <c r="R126" i="64"/>
  <c r="Q126" i="64"/>
  <c r="Q325" i="64"/>
  <c r="R325" i="64"/>
  <c r="Q209" i="64"/>
  <c r="R209" i="64"/>
  <c r="Q378" i="64"/>
  <c r="R378" i="64"/>
  <c r="Q245" i="64"/>
  <c r="R245" i="64"/>
  <c r="Q54" i="64"/>
  <c r="R54" i="64"/>
  <c r="R363" i="64"/>
  <c r="Q363" i="64"/>
  <c r="R287" i="64"/>
  <c r="Q287" i="64"/>
  <c r="Q230" i="64"/>
  <c r="R230" i="64"/>
  <c r="R111" i="64"/>
  <c r="Q111" i="64"/>
  <c r="Q12" i="64"/>
  <c r="R12" i="64"/>
  <c r="Q16" i="64"/>
  <c r="R16" i="64"/>
  <c r="Q306" i="64"/>
  <c r="R306" i="64"/>
  <c r="R240" i="64"/>
  <c r="Q240" i="64"/>
  <c r="R123" i="64"/>
  <c r="Q123" i="64"/>
  <c r="Q217" i="64"/>
  <c r="R217" i="64"/>
  <c r="Q173" i="64"/>
  <c r="R173" i="64"/>
  <c r="R85" i="64"/>
  <c r="Q85" i="64"/>
  <c r="Q229" i="64"/>
  <c r="R229" i="64"/>
  <c r="Q367" i="64"/>
  <c r="R367" i="64"/>
  <c r="R183" i="64"/>
  <c r="Q183" i="64"/>
  <c r="Q125" i="64"/>
  <c r="R125" i="64"/>
  <c r="Q338" i="64"/>
  <c r="R338" i="64"/>
  <c r="Q218" i="64"/>
  <c r="R218" i="64"/>
  <c r="Q264" i="64"/>
  <c r="R264" i="64"/>
  <c r="R239" i="64"/>
  <c r="Q239" i="64"/>
  <c r="Q300" i="64"/>
  <c r="R300" i="64"/>
  <c r="Q46" i="64"/>
  <c r="R46" i="64"/>
  <c r="Q250" i="64"/>
  <c r="R250" i="64"/>
  <c r="Q76" i="64"/>
  <c r="R76" i="64"/>
  <c r="U343" i="64"/>
  <c r="V343" i="64"/>
  <c r="AO12" i="64"/>
  <c r="AP12" i="64"/>
  <c r="U101" i="64"/>
  <c r="V101" i="64"/>
  <c r="U365" i="64"/>
  <c r="V365" i="64"/>
  <c r="U124" i="64"/>
  <c r="V124" i="64"/>
  <c r="U239" i="64"/>
  <c r="V239" i="64"/>
  <c r="U309" i="64"/>
  <c r="V309" i="64"/>
  <c r="U47" i="64"/>
  <c r="V47" i="64"/>
  <c r="U357" i="64"/>
  <c r="V357" i="64"/>
  <c r="U294" i="64"/>
  <c r="V294" i="64"/>
  <c r="U184" i="64"/>
  <c r="V184" i="64"/>
  <c r="U320" i="64"/>
  <c r="V320" i="64"/>
  <c r="U242" i="64"/>
  <c r="V242" i="64"/>
  <c r="U137" i="64"/>
  <c r="V137" i="64"/>
  <c r="U253" i="64"/>
  <c r="V253" i="64"/>
  <c r="U235" i="64"/>
  <c r="V235" i="64"/>
  <c r="U302" i="64"/>
  <c r="V302" i="64"/>
  <c r="U193" i="64"/>
  <c r="V193" i="64"/>
  <c r="U248" i="64"/>
  <c r="V248" i="64"/>
  <c r="U247" i="64"/>
  <c r="V247" i="64"/>
  <c r="U114" i="64"/>
  <c r="V114" i="64"/>
  <c r="U225" i="64"/>
  <c r="V225" i="64"/>
  <c r="U161" i="64"/>
  <c r="V161" i="64"/>
  <c r="U324" i="64"/>
  <c r="V324" i="64"/>
  <c r="U240" i="64"/>
  <c r="V240" i="64"/>
  <c r="U252" i="64"/>
  <c r="V252" i="64"/>
  <c r="U262" i="64"/>
  <c r="V262" i="64"/>
  <c r="U245" i="64"/>
  <c r="V245" i="64"/>
  <c r="U355" i="64"/>
  <c r="V355" i="64"/>
  <c r="U173" i="64"/>
  <c r="V173" i="64"/>
  <c r="U16" i="64"/>
  <c r="V16" i="64"/>
  <c r="AK386" i="64"/>
  <c r="AL386" i="64"/>
  <c r="AK27" i="64"/>
  <c r="AL27" i="64"/>
  <c r="AK199" i="64"/>
  <c r="AL199" i="64"/>
  <c r="AK378" i="64"/>
  <c r="AL378" i="64"/>
  <c r="AK282" i="64"/>
  <c r="AL282" i="64"/>
  <c r="AK271" i="64"/>
  <c r="AL271" i="64"/>
  <c r="AK353" i="64"/>
  <c r="AL353" i="64"/>
  <c r="AK267" i="64"/>
  <c r="AL267" i="64"/>
  <c r="AK336" i="64"/>
  <c r="AL336" i="64"/>
  <c r="AK252" i="64"/>
  <c r="AL252" i="64"/>
  <c r="AK31" i="64"/>
  <c r="AL31" i="64"/>
  <c r="AK216" i="64"/>
  <c r="AL216" i="64"/>
  <c r="AK54" i="64"/>
  <c r="AL54" i="64"/>
  <c r="AK289" i="64"/>
  <c r="AL289" i="64"/>
  <c r="AK43" i="64"/>
  <c r="AL43" i="64"/>
  <c r="AK294" i="64"/>
  <c r="AL294" i="64"/>
  <c r="AK184" i="64"/>
  <c r="AL184" i="64"/>
  <c r="AK147" i="64"/>
  <c r="AL147" i="64"/>
  <c r="AK193" i="64"/>
  <c r="AL193" i="64"/>
  <c r="AK146" i="64"/>
  <c r="AL146" i="64"/>
  <c r="AK19" i="64"/>
  <c r="AL19" i="64"/>
  <c r="AK377" i="64"/>
  <c r="AL377" i="64"/>
  <c r="AK390" i="64"/>
  <c r="AL390" i="64"/>
  <c r="AK181" i="64"/>
  <c r="AL181" i="64"/>
  <c r="AK79" i="64"/>
  <c r="AL79" i="64"/>
  <c r="AK298" i="64"/>
  <c r="AL298" i="64"/>
  <c r="AK295" i="64"/>
  <c r="AL295" i="64"/>
  <c r="AK124" i="64"/>
  <c r="AL124" i="64"/>
  <c r="AK265" i="64"/>
  <c r="AL265" i="64"/>
  <c r="AK123" i="64"/>
  <c r="AL123" i="64"/>
  <c r="AK235" i="64"/>
  <c r="AL235" i="64"/>
  <c r="AK125" i="64"/>
  <c r="AL125" i="64"/>
  <c r="AK207" i="64"/>
  <c r="AL207" i="64"/>
  <c r="AK8" i="64"/>
  <c r="AL8" i="64"/>
  <c r="AO194" i="64"/>
  <c r="AP194" i="64"/>
  <c r="AO295" i="64"/>
  <c r="AP295" i="64"/>
  <c r="AO22" i="64"/>
  <c r="AP22" i="64"/>
  <c r="AO214" i="64"/>
  <c r="AP214" i="64"/>
  <c r="AO99" i="64"/>
  <c r="AP99" i="64"/>
  <c r="AO181" i="64"/>
  <c r="AP181" i="64"/>
  <c r="AO79" i="64"/>
  <c r="AP79" i="64"/>
  <c r="AO260" i="64"/>
  <c r="AP260" i="64"/>
  <c r="AO140" i="64"/>
  <c r="AP140" i="64"/>
  <c r="AO130" i="64"/>
  <c r="AP130" i="64"/>
  <c r="AO300" i="64"/>
  <c r="AP300" i="64"/>
  <c r="AO257" i="64"/>
  <c r="AP257" i="64"/>
  <c r="AO161" i="64"/>
  <c r="AP161" i="64"/>
  <c r="AO218" i="64"/>
  <c r="AP218" i="64"/>
  <c r="AO124" i="64"/>
  <c r="AP124" i="64"/>
  <c r="AO265" i="64"/>
  <c r="AP265" i="64"/>
  <c r="AO188" i="64"/>
  <c r="AP188" i="64"/>
  <c r="AO116" i="64"/>
  <c r="AP116" i="64"/>
  <c r="AO220" i="64"/>
  <c r="AP220" i="64"/>
  <c r="AO305" i="64"/>
  <c r="AP305" i="64"/>
  <c r="AO150" i="64"/>
  <c r="AP150" i="64"/>
  <c r="AO43" i="64"/>
  <c r="AP43" i="64"/>
  <c r="AO210" i="64"/>
  <c r="AP210" i="64"/>
  <c r="AO46" i="64"/>
  <c r="AP46" i="64"/>
  <c r="AO352" i="64"/>
  <c r="AP352" i="64"/>
  <c r="AO16" i="64"/>
  <c r="AP16" i="64"/>
  <c r="AO292" i="64"/>
  <c r="AP292" i="64"/>
  <c r="AO324" i="64"/>
  <c r="AP324" i="64"/>
  <c r="AO70" i="64"/>
  <c r="AP70" i="64"/>
  <c r="AO110" i="64"/>
  <c r="AP110" i="64"/>
  <c r="AO364" i="64"/>
  <c r="AP364" i="64"/>
  <c r="AO111" i="64"/>
  <c r="AP111" i="64"/>
  <c r="AO97" i="64"/>
  <c r="AP97" i="64"/>
  <c r="AO48" i="64"/>
  <c r="AP48" i="64"/>
  <c r="AO20" i="64"/>
  <c r="AP20" i="64"/>
  <c r="AU356" i="64"/>
  <c r="AV356" i="64"/>
  <c r="AU70" i="64"/>
  <c r="AV70" i="64"/>
  <c r="AU301" i="64"/>
  <c r="AV301" i="64"/>
  <c r="AU177" i="64"/>
  <c r="AV177" i="64"/>
  <c r="AU198" i="64"/>
  <c r="AV198" i="64"/>
  <c r="AU229" i="64"/>
  <c r="AV229" i="64"/>
  <c r="AU63" i="64"/>
  <c r="AV63" i="64"/>
  <c r="AU284" i="64"/>
  <c r="AV284" i="64"/>
  <c r="AU210" i="64"/>
  <c r="AV210" i="64"/>
  <c r="AU238" i="64"/>
  <c r="AV238" i="64"/>
  <c r="AU247" i="64"/>
  <c r="AV247" i="64"/>
  <c r="AU130" i="64"/>
  <c r="AV130" i="64"/>
  <c r="AU56" i="64"/>
  <c r="AV56" i="64"/>
  <c r="AU302" i="64"/>
  <c r="AV302" i="64"/>
  <c r="AU28" i="64"/>
  <c r="AV28" i="64"/>
  <c r="AU314" i="64"/>
  <c r="AV314" i="64"/>
  <c r="AU277" i="64"/>
  <c r="AV277" i="64"/>
  <c r="AU43" i="64"/>
  <c r="AV43" i="64"/>
  <c r="AU199" i="64"/>
  <c r="AV199" i="64"/>
  <c r="AU46" i="64"/>
  <c r="AV46" i="64"/>
  <c r="AU330" i="64"/>
  <c r="AV330" i="64"/>
  <c r="AU77" i="64"/>
  <c r="AV77" i="64"/>
  <c r="AU283" i="64"/>
  <c r="AV283" i="64"/>
  <c r="AU180" i="64"/>
  <c r="AV180" i="64"/>
  <c r="AU16" i="64"/>
  <c r="AV16" i="64"/>
  <c r="AY363" i="64"/>
  <c r="AZ363" i="64"/>
  <c r="AY287" i="64"/>
  <c r="AZ287" i="64"/>
  <c r="AY230" i="64"/>
  <c r="AZ230" i="64"/>
  <c r="AY60" i="64"/>
  <c r="AZ60" i="64"/>
  <c r="AY167" i="64"/>
  <c r="AZ167" i="64"/>
  <c r="AY274" i="64"/>
  <c r="AZ274" i="64"/>
  <c r="AY100" i="64"/>
  <c r="AZ100" i="64"/>
  <c r="AY341" i="64"/>
  <c r="AZ341" i="64"/>
  <c r="AY199" i="64"/>
  <c r="AZ199" i="64"/>
  <c r="AY160" i="64"/>
  <c r="AZ160" i="64"/>
  <c r="AY238" i="64"/>
  <c r="AZ238" i="64"/>
  <c r="AY208" i="64"/>
  <c r="AZ208" i="64"/>
  <c r="AY209" i="64"/>
  <c r="AZ209" i="64"/>
  <c r="AY299" i="64"/>
  <c r="AZ299" i="64"/>
  <c r="AY365" i="64"/>
  <c r="AZ365" i="64"/>
  <c r="AY177" i="64"/>
  <c r="AZ177" i="64"/>
  <c r="AY210" i="64"/>
  <c r="AZ210" i="64"/>
  <c r="AY233" i="64"/>
  <c r="AZ233" i="64"/>
  <c r="AY92" i="64"/>
  <c r="AZ92" i="64"/>
  <c r="AY313" i="64"/>
  <c r="AZ313" i="64"/>
  <c r="AY303" i="64"/>
  <c r="AZ303" i="64"/>
  <c r="AY342" i="64"/>
  <c r="AZ342" i="64"/>
  <c r="AY228" i="64"/>
  <c r="AZ228" i="64"/>
  <c r="AY28" i="64"/>
  <c r="AZ28" i="64"/>
  <c r="AE25" i="64"/>
  <c r="AF25" i="64"/>
  <c r="U143" i="64"/>
  <c r="V143" i="64"/>
  <c r="U327" i="64"/>
  <c r="V327" i="64"/>
  <c r="U22" i="64"/>
  <c r="V22" i="64"/>
  <c r="U287" i="64"/>
  <c r="V287" i="64"/>
  <c r="U338" i="64"/>
  <c r="V338" i="64"/>
  <c r="AK70" i="64"/>
  <c r="AL70" i="64"/>
  <c r="AK162" i="64"/>
  <c r="AL162" i="64"/>
  <c r="AK242" i="64"/>
  <c r="AL242" i="64"/>
  <c r="AK120" i="64"/>
  <c r="AL120" i="64"/>
  <c r="AK321" i="64"/>
  <c r="AL321" i="64"/>
  <c r="AK222" i="64"/>
  <c r="AL222" i="64"/>
  <c r="AO379" i="64"/>
  <c r="AP379" i="64"/>
  <c r="AO168" i="64"/>
  <c r="AP168" i="64"/>
  <c r="AO384" i="64"/>
  <c r="AP384" i="64"/>
  <c r="AO240" i="64"/>
  <c r="AP240" i="64"/>
  <c r="AU95" i="64"/>
  <c r="AV95" i="64"/>
  <c r="AU357" i="64"/>
  <c r="AV357" i="64"/>
  <c r="AU211" i="64"/>
  <c r="AV211" i="64"/>
  <c r="AY384" i="64"/>
  <c r="AZ384" i="64"/>
  <c r="AY372" i="64"/>
  <c r="AZ372" i="64"/>
  <c r="U146" i="64"/>
  <c r="V146" i="64"/>
  <c r="U200" i="64"/>
  <c r="V200" i="64"/>
  <c r="U260" i="64"/>
  <c r="V260" i="64"/>
  <c r="U210" i="64"/>
  <c r="V210" i="64"/>
  <c r="U352" i="64"/>
  <c r="V352" i="64"/>
  <c r="U78" i="64"/>
  <c r="V78" i="64"/>
  <c r="U157" i="64"/>
  <c r="V157" i="64"/>
  <c r="U160" i="64"/>
  <c r="V160" i="64"/>
  <c r="U321" i="64"/>
  <c r="V321" i="64"/>
  <c r="U13" i="64"/>
  <c r="V13" i="64"/>
  <c r="U198" i="64"/>
  <c r="V198" i="64"/>
  <c r="U186" i="64"/>
  <c r="V186" i="64"/>
  <c r="U83" i="64"/>
  <c r="V83" i="64"/>
  <c r="U234" i="64"/>
  <c r="V234" i="64"/>
  <c r="U374" i="64"/>
  <c r="V374" i="64"/>
  <c r="U41" i="64"/>
  <c r="V41" i="64"/>
  <c r="U293" i="64"/>
  <c r="V293" i="64"/>
  <c r="U48" i="64"/>
  <c r="V48" i="64"/>
  <c r="AA25" i="64"/>
  <c r="AB25" i="64"/>
  <c r="AK260" i="64"/>
  <c r="AL260" i="64"/>
  <c r="AK140" i="64"/>
  <c r="AL140" i="64"/>
  <c r="AK106" i="64"/>
  <c r="AL106" i="64"/>
  <c r="AK290" i="64"/>
  <c r="AL290" i="64"/>
  <c r="AK270" i="64"/>
  <c r="AL270" i="64"/>
  <c r="AK126" i="64"/>
  <c r="AL126" i="64"/>
  <c r="AK208" i="64"/>
  <c r="AL208" i="64"/>
  <c r="AK59" i="64"/>
  <c r="AL59" i="64"/>
  <c r="AK234" i="64"/>
  <c r="AL234" i="64"/>
  <c r="AK348" i="64"/>
  <c r="AL348" i="64"/>
  <c r="AK354" i="64"/>
  <c r="AL354" i="64"/>
  <c r="AK47" i="64"/>
  <c r="AL47" i="64"/>
  <c r="AK306" i="64"/>
  <c r="AL306" i="64"/>
  <c r="AK384" i="64"/>
  <c r="AL384" i="64"/>
  <c r="AK210" i="64"/>
  <c r="AL210" i="64"/>
  <c r="AK46" i="64"/>
  <c r="AL46" i="64"/>
  <c r="AK286" i="64"/>
  <c r="AL286" i="64"/>
  <c r="AK86" i="64"/>
  <c r="AL86" i="64"/>
  <c r="AK22" i="64"/>
  <c r="AL22" i="64"/>
  <c r="AK195" i="64"/>
  <c r="AL195" i="64"/>
  <c r="AK154" i="64"/>
  <c r="AL154" i="64"/>
  <c r="AK65" i="64"/>
  <c r="AL65" i="64"/>
  <c r="AK293" i="64"/>
  <c r="AL293" i="64"/>
  <c r="AK328" i="64"/>
  <c r="AL328" i="64"/>
  <c r="AK179" i="64"/>
  <c r="AL179" i="64"/>
  <c r="AK11" i="64"/>
  <c r="AL11" i="64"/>
  <c r="AK132" i="64"/>
  <c r="AL132" i="64"/>
  <c r="AK45" i="64"/>
  <c r="AL45" i="64"/>
  <c r="AK202" i="64"/>
  <c r="AL202" i="64"/>
  <c r="AK310" i="64"/>
  <c r="AL310" i="64"/>
  <c r="AK173" i="64"/>
  <c r="AL173" i="64"/>
  <c r="AK305" i="64"/>
  <c r="AL305" i="64"/>
  <c r="AO321" i="64"/>
  <c r="AP321" i="64"/>
  <c r="AO229" i="64"/>
  <c r="AP229" i="64"/>
  <c r="AO367" i="64"/>
  <c r="AP367" i="64"/>
  <c r="AO253" i="64"/>
  <c r="AP253" i="64"/>
  <c r="AO235" i="64"/>
  <c r="AP235" i="64"/>
  <c r="AO65" i="64"/>
  <c r="AP65" i="64"/>
  <c r="AO38" i="64"/>
  <c r="AP38" i="64"/>
  <c r="AO175" i="64"/>
  <c r="AP175" i="64"/>
  <c r="AO325" i="64"/>
  <c r="AP325" i="64"/>
  <c r="AO209" i="64"/>
  <c r="AP209" i="64"/>
  <c r="AO91" i="64"/>
  <c r="AP91" i="64"/>
  <c r="AO92" i="64"/>
  <c r="AP92" i="64"/>
  <c r="AO105" i="64"/>
  <c r="AP105" i="64"/>
  <c r="AO339" i="64"/>
  <c r="AP339" i="64"/>
  <c r="AO264" i="64"/>
  <c r="AP264" i="64"/>
  <c r="AO134" i="64"/>
  <c r="AP134" i="64"/>
  <c r="AO102" i="64"/>
  <c r="AP102" i="64"/>
  <c r="AO129" i="64"/>
  <c r="AP129" i="64"/>
  <c r="AO334" i="64"/>
  <c r="AP334" i="64"/>
  <c r="AO298" i="64"/>
  <c r="AP298" i="64"/>
  <c r="AO261" i="64"/>
  <c r="AP261" i="64"/>
  <c r="AO345" i="64"/>
  <c r="AP345" i="64"/>
  <c r="AO380" i="64"/>
  <c r="AP380" i="64"/>
  <c r="AO217" i="64"/>
  <c r="AP217" i="64"/>
  <c r="AO255" i="64"/>
  <c r="AP255" i="64"/>
  <c r="AO353" i="64"/>
  <c r="AP353" i="64"/>
  <c r="AO312" i="64"/>
  <c r="AP312" i="64"/>
  <c r="AO287" i="64"/>
  <c r="AP287" i="64"/>
  <c r="AO319" i="64"/>
  <c r="AP319" i="64"/>
  <c r="AO18" i="64"/>
  <c r="AP18" i="64"/>
  <c r="AO344" i="64"/>
  <c r="AP344" i="64"/>
  <c r="AO55" i="64"/>
  <c r="AP55" i="64"/>
  <c r="AO216" i="64"/>
  <c r="AP216" i="64"/>
  <c r="AO75" i="64"/>
  <c r="AP75" i="64"/>
  <c r="AO228" i="64"/>
  <c r="AP228" i="64"/>
  <c r="AU267" i="64"/>
  <c r="AV267" i="64"/>
  <c r="AU205" i="64"/>
  <c r="AV205" i="64"/>
  <c r="AU30" i="64"/>
  <c r="AV30" i="64"/>
  <c r="AU104" i="64"/>
  <c r="AV104" i="64"/>
  <c r="AU101" i="64"/>
  <c r="AV101" i="64"/>
  <c r="AU324" i="64"/>
  <c r="AV324" i="64"/>
  <c r="AU82" i="64"/>
  <c r="AV82" i="64"/>
  <c r="AU158" i="64"/>
  <c r="AV158" i="64"/>
  <c r="AU51" i="64"/>
  <c r="AV51" i="64"/>
  <c r="AU150" i="64"/>
  <c r="AV150" i="64"/>
  <c r="AU345" i="64"/>
  <c r="AV345" i="64"/>
  <c r="AU209" i="64"/>
  <c r="AV209" i="64"/>
  <c r="AU202" i="64"/>
  <c r="AV202" i="64"/>
  <c r="AU15" i="64"/>
  <c r="AV15" i="64"/>
  <c r="AU75" i="64"/>
  <c r="AV75" i="64"/>
  <c r="AU352" i="64"/>
  <c r="AV352" i="64"/>
  <c r="AU135" i="64"/>
  <c r="AV135" i="64"/>
  <c r="AU14" i="64"/>
  <c r="AV14" i="64"/>
  <c r="AU23" i="64"/>
  <c r="AV23" i="64"/>
  <c r="AU232" i="64"/>
  <c r="AV232" i="64"/>
  <c r="AU333" i="64"/>
  <c r="AV333" i="64"/>
  <c r="AU60" i="64"/>
  <c r="AV60" i="64"/>
  <c r="AU338" i="64"/>
  <c r="AV338" i="64"/>
  <c r="AY101" i="64"/>
  <c r="AZ101" i="64"/>
  <c r="AY168" i="64"/>
  <c r="AZ168" i="64"/>
  <c r="AY98" i="64"/>
  <c r="AZ98" i="64"/>
  <c r="AY344" i="64"/>
  <c r="AZ344" i="64"/>
  <c r="AY213" i="64"/>
  <c r="AZ213" i="64"/>
  <c r="AY110" i="64"/>
  <c r="AZ110" i="64"/>
  <c r="AY53" i="64"/>
  <c r="AZ53" i="64"/>
  <c r="AY284" i="64"/>
  <c r="AZ284" i="64"/>
  <c r="AY137" i="64"/>
  <c r="AZ137" i="64"/>
  <c r="AY66" i="64"/>
  <c r="AZ66" i="64"/>
  <c r="AY348" i="64"/>
  <c r="AZ348" i="64"/>
  <c r="AY292" i="64"/>
  <c r="AZ292" i="64"/>
  <c r="AY186" i="64"/>
  <c r="AZ186" i="64"/>
  <c r="AY63" i="64"/>
  <c r="AZ63" i="64"/>
  <c r="AY302" i="64"/>
  <c r="AZ302" i="64"/>
  <c r="AY146" i="64"/>
  <c r="AZ146" i="64"/>
  <c r="AY140" i="64"/>
  <c r="AZ140" i="64"/>
  <c r="AY9" i="64"/>
  <c r="AZ9" i="64"/>
  <c r="AY378" i="64"/>
  <c r="AZ378" i="64"/>
  <c r="AY314" i="64"/>
  <c r="AZ314" i="64"/>
  <c r="AY277" i="64"/>
  <c r="AZ277" i="64"/>
  <c r="AY191" i="64"/>
  <c r="AZ191" i="64"/>
  <c r="AY338" i="64"/>
  <c r="AZ338" i="64"/>
  <c r="AY15" i="64"/>
  <c r="AZ15" i="64"/>
  <c r="AY75" i="64"/>
  <c r="AZ75" i="64"/>
  <c r="AE134" i="64"/>
  <c r="AF134" i="64"/>
  <c r="U354" i="64"/>
  <c r="V354" i="64"/>
  <c r="U292" i="64"/>
  <c r="V292" i="64"/>
  <c r="U290" i="64"/>
  <c r="V290" i="64"/>
  <c r="U281" i="64"/>
  <c r="V281" i="64"/>
  <c r="AK18" i="64"/>
  <c r="AL18" i="64"/>
  <c r="AK188" i="64"/>
  <c r="AL188" i="64"/>
  <c r="AK203" i="64"/>
  <c r="AL203" i="64"/>
  <c r="AK110" i="64"/>
  <c r="AL110" i="64"/>
  <c r="AK248" i="64"/>
  <c r="AL248" i="64"/>
  <c r="AK129" i="64"/>
  <c r="AL129" i="64"/>
  <c r="AO66" i="64"/>
  <c r="AP66" i="64"/>
  <c r="AO316" i="64"/>
  <c r="AP316" i="64"/>
  <c r="AO132" i="64"/>
  <c r="AP132" i="64"/>
  <c r="AO306" i="64"/>
  <c r="AP306" i="64"/>
  <c r="AO32" i="64"/>
  <c r="AP32" i="64"/>
  <c r="AO348" i="64"/>
  <c r="AP348" i="64"/>
  <c r="AU176" i="64"/>
  <c r="AV176" i="64"/>
  <c r="AU253" i="64"/>
  <c r="AV253" i="64"/>
  <c r="AU137" i="64"/>
  <c r="AV137" i="64"/>
  <c r="AU7" i="64"/>
  <c r="AV7" i="64"/>
  <c r="AU337" i="64"/>
  <c r="AV337" i="64"/>
  <c r="AU164" i="64"/>
  <c r="AV164" i="64"/>
  <c r="AY377" i="64"/>
  <c r="AZ377" i="64"/>
  <c r="AY18" i="64"/>
  <c r="AZ18" i="64"/>
  <c r="AY362" i="64"/>
  <c r="AZ362" i="64"/>
  <c r="AY148" i="64"/>
  <c r="AZ148" i="64"/>
  <c r="AY164" i="64"/>
  <c r="AZ164" i="64"/>
  <c r="U379" i="64"/>
  <c r="V379" i="64"/>
  <c r="U298" i="64"/>
  <c r="V298" i="64"/>
  <c r="U386" i="64"/>
  <c r="V386" i="64"/>
  <c r="U306" i="64"/>
  <c r="V306" i="64"/>
  <c r="U131" i="64"/>
  <c r="V131" i="64"/>
  <c r="U9" i="64"/>
  <c r="V9" i="64"/>
  <c r="U202" i="64"/>
  <c r="V202" i="64"/>
  <c r="U12" i="64"/>
  <c r="V12" i="64"/>
  <c r="U296" i="64"/>
  <c r="V296" i="64"/>
  <c r="U384" i="64"/>
  <c r="V384" i="64"/>
  <c r="U123" i="64"/>
  <c r="V123" i="64"/>
  <c r="U53" i="64"/>
  <c r="V53" i="64"/>
  <c r="U387" i="64"/>
  <c r="V387" i="64"/>
  <c r="U312" i="64"/>
  <c r="V312" i="64"/>
  <c r="U367" i="64"/>
  <c r="V367" i="64"/>
  <c r="U82" i="64"/>
  <c r="V82" i="64"/>
  <c r="U152" i="64"/>
  <c r="V152" i="64"/>
  <c r="U250" i="64"/>
  <c r="V250" i="64"/>
  <c r="U328" i="64"/>
  <c r="V328" i="64"/>
  <c r="U27" i="64"/>
  <c r="V27" i="64"/>
  <c r="U106" i="64"/>
  <c r="V106" i="64"/>
  <c r="U45" i="64"/>
  <c r="V45" i="64"/>
  <c r="U257" i="64"/>
  <c r="V257" i="64"/>
  <c r="U330" i="64"/>
  <c r="V330" i="64"/>
  <c r="U280" i="64"/>
  <c r="V280" i="64"/>
  <c r="U167" i="64"/>
  <c r="V167" i="64"/>
  <c r="U212" i="64"/>
  <c r="V212" i="64"/>
  <c r="U111" i="64"/>
  <c r="V111" i="64"/>
  <c r="U97" i="64"/>
  <c r="V97" i="64"/>
  <c r="U269" i="64"/>
  <c r="V269" i="64"/>
  <c r="U28" i="64"/>
  <c r="V28" i="64"/>
  <c r="AA134" i="64"/>
  <c r="AB134" i="64"/>
  <c r="AK100" i="64"/>
  <c r="AL100" i="64"/>
  <c r="AK121" i="64"/>
  <c r="AL121" i="64"/>
  <c r="AK381" i="64"/>
  <c r="AL381" i="64"/>
  <c r="AK350" i="64"/>
  <c r="AL350" i="64"/>
  <c r="AK198" i="64"/>
  <c r="AL198" i="64"/>
  <c r="AK180" i="64"/>
  <c r="AL180" i="64"/>
  <c r="AK81" i="64"/>
  <c r="AL81" i="64"/>
  <c r="AK218" i="64"/>
  <c r="AL218" i="64"/>
  <c r="AK324" i="64"/>
  <c r="AL324" i="64"/>
  <c r="AK143" i="64"/>
  <c r="AL143" i="64"/>
  <c r="AK102" i="64"/>
  <c r="AL102" i="64"/>
  <c r="AK116" i="64"/>
  <c r="AL116" i="64"/>
  <c r="AK12" i="64"/>
  <c r="AL12" i="64"/>
  <c r="AK228" i="64"/>
  <c r="AL228" i="64"/>
  <c r="AK261" i="64"/>
  <c r="AL261" i="64"/>
  <c r="AK98" i="64"/>
  <c r="AL98" i="64"/>
  <c r="AK380" i="64"/>
  <c r="AL380" i="64"/>
  <c r="AK57" i="64"/>
  <c r="AL57" i="64"/>
  <c r="AK352" i="64"/>
  <c r="AL352" i="64"/>
  <c r="AK32" i="64"/>
  <c r="AL32" i="64"/>
  <c r="AK347" i="64"/>
  <c r="AL347" i="64"/>
  <c r="AK78" i="64"/>
  <c r="AL78" i="64"/>
  <c r="AK214" i="64"/>
  <c r="AL214" i="64"/>
  <c r="AK343" i="64"/>
  <c r="AL343" i="64"/>
  <c r="AK39" i="64"/>
  <c r="AL39" i="64"/>
  <c r="AK277" i="64"/>
  <c r="AL277" i="64"/>
  <c r="AK363" i="64"/>
  <c r="AL363" i="64"/>
  <c r="AK307" i="64"/>
  <c r="AL307" i="64"/>
  <c r="AK247" i="64"/>
  <c r="AL247" i="64"/>
  <c r="AK130" i="64"/>
  <c r="AL130" i="64"/>
  <c r="AK157" i="64"/>
  <c r="AL157" i="64"/>
  <c r="AK225" i="64"/>
  <c r="AL225" i="64"/>
  <c r="AK302" i="64"/>
  <c r="AL302" i="64"/>
  <c r="AK278" i="64"/>
  <c r="AL278" i="64"/>
  <c r="AK332" i="64"/>
  <c r="AL332" i="64"/>
  <c r="AO365" i="64"/>
  <c r="AP365" i="64"/>
  <c r="AO156" i="64"/>
  <c r="AP156" i="64"/>
  <c r="AO136" i="64"/>
  <c r="AP136" i="64"/>
  <c r="AO109" i="64"/>
  <c r="AP109" i="64"/>
  <c r="AO343" i="64"/>
  <c r="AP343" i="64"/>
  <c r="AO302" i="64"/>
  <c r="AP302" i="64"/>
  <c r="AO81" i="64"/>
  <c r="AP81" i="64"/>
  <c r="AO357" i="64"/>
  <c r="AP357" i="64"/>
  <c r="AO291" i="64"/>
  <c r="AP291" i="64"/>
  <c r="AO383" i="64"/>
  <c r="AP383" i="64"/>
  <c r="AO378" i="64"/>
  <c r="AP378" i="64"/>
  <c r="AO310" i="64"/>
  <c r="AP310" i="64"/>
  <c r="AO271" i="64"/>
  <c r="AP271" i="64"/>
  <c r="AO95" i="64"/>
  <c r="AP95" i="64"/>
  <c r="AO11" i="64"/>
  <c r="AP11" i="64"/>
  <c r="AO143" i="64"/>
  <c r="AP143" i="64"/>
  <c r="AO7" i="64"/>
  <c r="AP7" i="64"/>
  <c r="AO278" i="64"/>
  <c r="AP278" i="64"/>
  <c r="AO301" i="64"/>
  <c r="AP301" i="64"/>
  <c r="AO248" i="64"/>
  <c r="AP248" i="64"/>
  <c r="AO94" i="64"/>
  <c r="AP94" i="64"/>
  <c r="AO170" i="64"/>
  <c r="AP170" i="64"/>
  <c r="AO190" i="64"/>
  <c r="AP190" i="64"/>
  <c r="AO173" i="64"/>
  <c r="AP173" i="64"/>
  <c r="AO101" i="64"/>
  <c r="AP101" i="64"/>
  <c r="AO356" i="64"/>
  <c r="AP356" i="64"/>
  <c r="AO186" i="64"/>
  <c r="AP186" i="64"/>
  <c r="AO381" i="64"/>
  <c r="AP381" i="64"/>
  <c r="AO73" i="64"/>
  <c r="AP73" i="64"/>
  <c r="AO103" i="64"/>
  <c r="AP103" i="64"/>
  <c r="AO375" i="64"/>
  <c r="AP375" i="64"/>
  <c r="AO180" i="64"/>
  <c r="AP180" i="64"/>
  <c r="AO193" i="64"/>
  <c r="AP193" i="64"/>
  <c r="AU145" i="64"/>
  <c r="AV145" i="64"/>
  <c r="AU243" i="64"/>
  <c r="AV243" i="64"/>
  <c r="AU9" i="64"/>
  <c r="AV9" i="64"/>
  <c r="AU372" i="64"/>
  <c r="AV372" i="64"/>
  <c r="AU131" i="64"/>
  <c r="AV131" i="64"/>
  <c r="AU365" i="64"/>
  <c r="AV365" i="64"/>
  <c r="AU186" i="64"/>
  <c r="AV186" i="64"/>
  <c r="AU152" i="64"/>
  <c r="AV152" i="64"/>
  <c r="AU13" i="64"/>
  <c r="AV13" i="64"/>
  <c r="AU233" i="64"/>
  <c r="AV233" i="64"/>
  <c r="AU168" i="64"/>
  <c r="AV168" i="64"/>
  <c r="AU254" i="64"/>
  <c r="AV254" i="64"/>
  <c r="AU66" i="64"/>
  <c r="AV66" i="64"/>
  <c r="AU160" i="64"/>
  <c r="AV160" i="64"/>
  <c r="AU204" i="64"/>
  <c r="AV204" i="64"/>
  <c r="AU193" i="64"/>
  <c r="AV193" i="64"/>
  <c r="AU309" i="64"/>
  <c r="AV309" i="64"/>
  <c r="AY32" i="64"/>
  <c r="AZ32" i="64"/>
  <c r="AU376" i="64"/>
  <c r="AV376" i="64"/>
  <c r="AU109" i="64"/>
  <c r="AV109" i="64"/>
  <c r="AU139" i="64"/>
  <c r="AV139" i="64"/>
  <c r="AU228" i="64"/>
  <c r="AV228" i="64"/>
  <c r="AU57" i="64"/>
  <c r="AV57" i="64"/>
  <c r="AU346" i="64"/>
  <c r="AV346" i="64"/>
  <c r="AU293" i="64"/>
  <c r="AV293" i="64"/>
  <c r="AY150" i="64"/>
  <c r="AZ150" i="64"/>
  <c r="AY261" i="64"/>
  <c r="AZ261" i="64"/>
  <c r="AY254" i="64"/>
  <c r="AZ254" i="64"/>
  <c r="AY202" i="64"/>
  <c r="AZ202" i="64"/>
  <c r="AY171" i="64"/>
  <c r="AZ171" i="64"/>
  <c r="AY214" i="64"/>
  <c r="AZ214" i="64"/>
  <c r="AY310" i="64"/>
  <c r="AZ310" i="64"/>
  <c r="AY357" i="64"/>
  <c r="AZ357" i="64"/>
  <c r="AY157" i="64"/>
  <c r="AZ157" i="64"/>
  <c r="AY375" i="64"/>
  <c r="AZ375" i="64"/>
  <c r="AY340" i="64"/>
  <c r="AZ340" i="64"/>
  <c r="AY247" i="64"/>
  <c r="AZ247" i="64"/>
  <c r="AY14" i="64"/>
  <c r="AZ14" i="64"/>
  <c r="AY145" i="64"/>
  <c r="AZ145" i="64"/>
  <c r="AY339" i="64"/>
  <c r="AZ339" i="64"/>
  <c r="AY104" i="64"/>
  <c r="AZ104" i="64"/>
  <c r="AY253" i="64"/>
  <c r="AZ253" i="64"/>
  <c r="AY149" i="64"/>
  <c r="AZ149" i="64"/>
  <c r="AY67" i="64"/>
  <c r="AZ67" i="64"/>
  <c r="AY211" i="64"/>
  <c r="AZ211" i="64"/>
  <c r="AY271" i="64"/>
  <c r="AZ271" i="64"/>
  <c r="AY293" i="64"/>
  <c r="AZ293" i="64"/>
  <c r="AY204" i="64"/>
  <c r="AZ204" i="64"/>
  <c r="AY332" i="64"/>
  <c r="AZ332" i="64"/>
  <c r="AE66" i="64"/>
  <c r="AF66" i="64"/>
  <c r="U189" i="64"/>
  <c r="V189" i="64"/>
  <c r="U148" i="64"/>
  <c r="V148" i="64"/>
  <c r="U15" i="64"/>
  <c r="V15" i="64"/>
  <c r="U61" i="64"/>
  <c r="V61" i="64"/>
  <c r="U299" i="64"/>
  <c r="V299" i="64"/>
  <c r="U57" i="64"/>
  <c r="V57" i="64"/>
  <c r="AA287" i="64"/>
  <c r="AB287" i="64"/>
  <c r="AK315" i="64"/>
  <c r="AL315" i="64"/>
  <c r="AK219" i="64"/>
  <c r="AL219" i="64"/>
  <c r="AK287" i="64"/>
  <c r="AL287" i="64"/>
  <c r="AK240" i="64"/>
  <c r="AL240" i="64"/>
  <c r="AK367" i="64"/>
  <c r="AL367" i="64"/>
  <c r="AO85" i="64"/>
  <c r="AP85" i="64"/>
  <c r="AO340" i="64"/>
  <c r="AP340" i="64"/>
  <c r="AO189" i="64"/>
  <c r="AP189" i="64"/>
  <c r="AO53" i="64"/>
  <c r="AP53" i="64"/>
  <c r="AO77" i="64"/>
  <c r="AP77" i="64"/>
  <c r="AU331" i="64"/>
  <c r="AV331" i="64"/>
  <c r="AU380" i="64"/>
  <c r="AV380" i="64"/>
  <c r="AU214" i="64"/>
  <c r="AV214" i="64"/>
  <c r="AY286" i="64"/>
  <c r="AZ286" i="64"/>
  <c r="AY162" i="64"/>
  <c r="AZ162" i="64"/>
  <c r="U145" i="64"/>
  <c r="V145" i="64"/>
  <c r="U362" i="64"/>
  <c r="V362" i="64"/>
  <c r="U220" i="64"/>
  <c r="V220" i="64"/>
  <c r="U307" i="64"/>
  <c r="V307" i="64"/>
  <c r="U93" i="64"/>
  <c r="V93" i="64"/>
  <c r="U231" i="64"/>
  <c r="V231" i="64"/>
  <c r="AK333" i="64"/>
  <c r="AL333" i="64"/>
  <c r="U30" i="64"/>
  <c r="V30" i="64"/>
  <c r="U85" i="64"/>
  <c r="V85" i="64"/>
  <c r="U339" i="64"/>
  <c r="V339" i="64"/>
  <c r="U336" i="64"/>
  <c r="V336" i="64"/>
  <c r="U14" i="64"/>
  <c r="V14" i="64"/>
  <c r="U116" i="64"/>
  <c r="V116" i="64"/>
  <c r="U313" i="64"/>
  <c r="V313" i="64"/>
  <c r="U289" i="64"/>
  <c r="V289" i="64"/>
  <c r="U345" i="64"/>
  <c r="V345" i="64"/>
  <c r="U380" i="64"/>
  <c r="V380" i="64"/>
  <c r="U217" i="64"/>
  <c r="V217" i="64"/>
  <c r="U271" i="64"/>
  <c r="V271" i="64"/>
  <c r="U356" i="64"/>
  <c r="V356" i="64"/>
  <c r="U317" i="64"/>
  <c r="V317" i="64"/>
  <c r="U390" i="64"/>
  <c r="V390" i="64"/>
  <c r="U163" i="64"/>
  <c r="V163" i="64"/>
  <c r="U79" i="64"/>
  <c r="V79" i="64"/>
  <c r="U363" i="64"/>
  <c r="V363" i="64"/>
  <c r="U140" i="64"/>
  <c r="V140" i="64"/>
  <c r="U130" i="64"/>
  <c r="V130" i="64"/>
  <c r="U300" i="64"/>
  <c r="V300" i="64"/>
  <c r="U92" i="64"/>
  <c r="V92" i="64"/>
  <c r="U76" i="64"/>
  <c r="V76" i="64"/>
  <c r="U19" i="64"/>
  <c r="V19" i="64"/>
  <c r="U128" i="64"/>
  <c r="V128" i="64"/>
  <c r="U77" i="64"/>
  <c r="V77" i="64"/>
  <c r="U348" i="64"/>
  <c r="V348" i="64"/>
  <c r="U286" i="64"/>
  <c r="V286" i="64"/>
  <c r="U54" i="64"/>
  <c r="V54" i="64"/>
  <c r="U75" i="64"/>
  <c r="V75" i="64"/>
  <c r="AA66" i="64"/>
  <c r="AB66" i="64"/>
  <c r="AK93" i="64"/>
  <c r="AL93" i="64"/>
  <c r="AK24" i="64"/>
  <c r="AL24" i="64"/>
  <c r="AK205" i="64"/>
  <c r="AL205" i="64"/>
  <c r="AK300" i="64"/>
  <c r="AL300" i="64"/>
  <c r="AK257" i="64"/>
  <c r="AL257" i="64"/>
  <c r="AK161" i="64"/>
  <c r="AL161" i="64"/>
  <c r="AK135" i="64"/>
  <c r="AL135" i="64"/>
  <c r="AK292" i="64"/>
  <c r="AL292" i="64"/>
  <c r="AK189" i="64"/>
  <c r="AL189" i="64"/>
  <c r="AK362" i="64"/>
  <c r="AL362" i="64"/>
  <c r="AK72" i="64"/>
  <c r="AL72" i="64"/>
  <c r="AK334" i="64"/>
  <c r="AL334" i="64"/>
  <c r="AK301" i="64"/>
  <c r="AL301" i="64"/>
  <c r="AK312" i="64"/>
  <c r="AL312" i="64"/>
  <c r="AK94" i="64"/>
  <c r="AL94" i="64"/>
  <c r="AK96" i="64"/>
  <c r="AL96" i="64"/>
  <c r="AK111" i="64"/>
  <c r="AL111" i="64"/>
  <c r="AK387" i="64"/>
  <c r="AL387" i="64"/>
  <c r="AK85" i="64"/>
  <c r="AL85" i="64"/>
  <c r="AK229" i="64"/>
  <c r="AL229" i="64"/>
  <c r="AK83" i="64"/>
  <c r="AL83" i="64"/>
  <c r="AK73" i="64"/>
  <c r="AL73" i="64"/>
  <c r="AK262" i="64"/>
  <c r="AL262" i="64"/>
  <c r="AK61" i="64"/>
  <c r="AL61" i="64"/>
  <c r="AK118" i="64"/>
  <c r="AL118" i="64"/>
  <c r="AK369" i="64"/>
  <c r="AL369" i="64"/>
  <c r="AK308" i="64"/>
  <c r="AL308" i="64"/>
  <c r="AK137" i="64"/>
  <c r="AL137" i="64"/>
  <c r="AK317" i="64"/>
  <c r="AL317" i="64"/>
  <c r="AK170" i="64"/>
  <c r="AL170" i="64"/>
  <c r="AK160" i="64"/>
  <c r="AL160" i="64"/>
  <c r="AK44" i="64"/>
  <c r="AL44" i="64"/>
  <c r="AK38" i="64"/>
  <c r="AL38" i="64"/>
  <c r="AK16" i="64"/>
  <c r="AL16" i="64"/>
  <c r="AO296" i="64"/>
  <c r="AP296" i="64"/>
  <c r="AO104" i="64"/>
  <c r="AP104" i="64"/>
  <c r="AO317" i="64"/>
  <c r="AP317" i="64"/>
  <c r="AO157" i="64"/>
  <c r="AP157" i="64"/>
  <c r="AO160" i="64"/>
  <c r="AP160" i="64"/>
  <c r="AO39" i="64"/>
  <c r="AP39" i="64"/>
  <c r="AO36" i="64"/>
  <c r="AP36" i="64"/>
  <c r="AO179" i="64"/>
  <c r="AP179" i="64"/>
  <c r="AO247" i="64"/>
  <c r="AP247" i="64"/>
  <c r="AO199" i="64"/>
  <c r="AP199" i="64"/>
  <c r="AO315" i="64"/>
  <c r="AP315" i="64"/>
  <c r="AO67" i="64"/>
  <c r="AP67" i="64"/>
  <c r="AO270" i="64"/>
  <c r="AP270" i="64"/>
  <c r="AO267" i="64"/>
  <c r="AP267" i="64"/>
  <c r="AO131" i="64"/>
  <c r="AP131" i="64"/>
  <c r="AO362" i="64"/>
  <c r="AP362" i="64"/>
  <c r="AO148" i="64"/>
  <c r="AP148" i="64"/>
  <c r="AO318" i="64"/>
  <c r="AP318" i="64"/>
  <c r="AO313" i="64"/>
  <c r="AP313" i="64"/>
  <c r="AO176" i="64"/>
  <c r="AP176" i="64"/>
  <c r="AO327" i="64"/>
  <c r="AP327" i="64"/>
  <c r="AO182" i="64"/>
  <c r="AP182" i="64"/>
  <c r="AO51" i="64"/>
  <c r="AP51" i="64"/>
  <c r="AO147" i="64"/>
  <c r="AP147" i="64"/>
  <c r="AO277" i="64"/>
  <c r="AP277" i="64"/>
  <c r="AO30" i="64"/>
  <c r="AP30" i="64"/>
  <c r="AO347" i="64"/>
  <c r="AP347" i="64"/>
  <c r="AO280" i="64"/>
  <c r="AP280" i="64"/>
  <c r="AO83" i="64"/>
  <c r="AP83" i="64"/>
  <c r="AO252" i="64"/>
  <c r="AP252" i="64"/>
  <c r="AO333" i="64"/>
  <c r="AP333" i="64"/>
  <c r="AO283" i="64"/>
  <c r="AP283" i="64"/>
  <c r="AO119" i="64"/>
  <c r="AP119" i="64"/>
  <c r="AO29" i="64"/>
  <c r="AP29" i="64"/>
  <c r="AU266" i="64"/>
  <c r="AV266" i="64"/>
  <c r="AU162" i="64"/>
  <c r="AV162" i="64"/>
  <c r="AU102" i="64"/>
  <c r="AV102" i="64"/>
  <c r="AU289" i="64"/>
  <c r="AV289" i="64"/>
  <c r="AU22" i="64"/>
  <c r="AV22" i="64"/>
  <c r="AU296" i="64"/>
  <c r="AV296" i="64"/>
  <c r="AU219" i="64"/>
  <c r="AV219" i="64"/>
  <c r="AU386" i="64"/>
  <c r="AV386" i="64"/>
  <c r="AU27" i="64"/>
  <c r="AV27" i="64"/>
  <c r="AU217" i="64"/>
  <c r="AV217" i="64"/>
  <c r="AU340" i="64"/>
  <c r="AV340" i="64"/>
  <c r="AU90" i="64"/>
  <c r="AV90" i="64"/>
  <c r="AU230" i="64"/>
  <c r="AV230" i="64"/>
  <c r="AU299" i="64"/>
  <c r="AV299" i="64"/>
  <c r="AU173" i="64"/>
  <c r="AV173" i="64"/>
  <c r="AU332" i="64"/>
  <c r="AV332" i="64"/>
  <c r="AU161" i="64"/>
  <c r="AV161" i="64"/>
  <c r="AY296" i="64"/>
  <c r="AZ296" i="64"/>
  <c r="AU34" i="64"/>
  <c r="AV34" i="64"/>
  <c r="AU390" i="64"/>
  <c r="AV390" i="64"/>
  <c r="AU303" i="64"/>
  <c r="AV303" i="64"/>
  <c r="AU18" i="64"/>
  <c r="AV18" i="64"/>
  <c r="AU374" i="64"/>
  <c r="AV374" i="64"/>
  <c r="AU281" i="64"/>
  <c r="AV281" i="64"/>
  <c r="AU269" i="64"/>
  <c r="AV269" i="64"/>
  <c r="AU29" i="64"/>
  <c r="AV29" i="64"/>
  <c r="AY288" i="64"/>
  <c r="AZ288" i="64"/>
  <c r="AY265" i="64"/>
  <c r="AZ265" i="64"/>
  <c r="AY46" i="64"/>
  <c r="AZ46" i="64"/>
  <c r="AY165" i="64"/>
  <c r="AZ165" i="64"/>
  <c r="AY73" i="64"/>
  <c r="AZ73" i="64"/>
  <c r="AY281" i="64"/>
  <c r="AZ281" i="64"/>
  <c r="AY158" i="64"/>
  <c r="AZ158" i="64"/>
  <c r="AY70" i="64"/>
  <c r="AZ70" i="64"/>
  <c r="AY212" i="64"/>
  <c r="AZ212" i="64"/>
  <c r="AY245" i="64"/>
  <c r="AZ245" i="64"/>
  <c r="AY356" i="64"/>
  <c r="AZ356" i="64"/>
  <c r="AY219" i="64"/>
  <c r="AZ219" i="64"/>
  <c r="AY234" i="64"/>
  <c r="AZ234" i="64"/>
  <c r="AY386" i="64"/>
  <c r="AZ386" i="64"/>
  <c r="AY276" i="64"/>
  <c r="AZ276" i="64"/>
  <c r="AY131" i="64"/>
  <c r="AZ131" i="64"/>
  <c r="AY380" i="64"/>
  <c r="AZ380" i="64"/>
  <c r="AY152" i="64"/>
  <c r="AZ152" i="64"/>
  <c r="AY352" i="64"/>
  <c r="AZ352" i="64"/>
  <c r="AY135" i="64"/>
  <c r="AZ135" i="64"/>
  <c r="AY330" i="64"/>
  <c r="AZ330" i="64"/>
  <c r="AY269" i="64"/>
  <c r="AZ269" i="64"/>
  <c r="AY173" i="64"/>
  <c r="AZ173" i="64"/>
  <c r="AY16" i="64"/>
  <c r="AZ16" i="64"/>
  <c r="U372" i="64"/>
  <c r="V372" i="64"/>
  <c r="U274" i="64"/>
  <c r="V274" i="64"/>
  <c r="U179" i="64"/>
  <c r="V179" i="64"/>
  <c r="U96" i="64"/>
  <c r="V96" i="64"/>
  <c r="AK117" i="64"/>
  <c r="AL117" i="64"/>
  <c r="AK266" i="64"/>
  <c r="AL266" i="64"/>
  <c r="AK36" i="64"/>
  <c r="AL36" i="64"/>
  <c r="AK29" i="64"/>
  <c r="AL29" i="64"/>
  <c r="AK379" i="64"/>
  <c r="AL379" i="64"/>
  <c r="AK274" i="64"/>
  <c r="AL274" i="64"/>
  <c r="AO78" i="64"/>
  <c r="AP78" i="64"/>
  <c r="AO121" i="64"/>
  <c r="AP121" i="64"/>
  <c r="AO236" i="64"/>
  <c r="AP236" i="64"/>
  <c r="AO342" i="64"/>
  <c r="AP342" i="64"/>
  <c r="AO24" i="64"/>
  <c r="AP24" i="64"/>
  <c r="AO211" i="64"/>
  <c r="AP211" i="64"/>
  <c r="AU32" i="64"/>
  <c r="AV32" i="64"/>
  <c r="AU274" i="64"/>
  <c r="AV274" i="64"/>
  <c r="AU384" i="64"/>
  <c r="AV384" i="64"/>
  <c r="AU245" i="64"/>
  <c r="AV245" i="64"/>
  <c r="AY84" i="64"/>
  <c r="AZ84" i="64"/>
  <c r="AY280" i="64"/>
  <c r="AZ280" i="64"/>
  <c r="AY324" i="64"/>
  <c r="AZ324" i="64"/>
  <c r="AY147" i="64"/>
  <c r="AZ147" i="64"/>
  <c r="AY7" i="64"/>
  <c r="AZ7" i="64"/>
  <c r="Q7" i="64"/>
  <c r="R7" i="64"/>
  <c r="U32" i="64"/>
  <c r="V32" i="64"/>
  <c r="U46" i="64"/>
  <c r="V46" i="64"/>
  <c r="AK178" i="64"/>
  <c r="AL178" i="64"/>
  <c r="U126" i="64"/>
  <c r="V126" i="64"/>
  <c r="U301" i="64"/>
  <c r="V301" i="64"/>
  <c r="U254" i="64"/>
  <c r="V254" i="64"/>
  <c r="U230" i="64"/>
  <c r="V230" i="64"/>
  <c r="U72" i="64"/>
  <c r="V72" i="64"/>
  <c r="U277" i="64"/>
  <c r="V277" i="64"/>
  <c r="U218" i="64"/>
  <c r="V218" i="64"/>
  <c r="U94" i="64"/>
  <c r="V94" i="64"/>
  <c r="U170" i="64"/>
  <c r="V170" i="64"/>
  <c r="U190" i="64"/>
  <c r="V190" i="64"/>
  <c r="U81" i="64"/>
  <c r="V81" i="64"/>
  <c r="U229" i="64"/>
  <c r="V229" i="64"/>
  <c r="U377" i="64"/>
  <c r="V377" i="64"/>
  <c r="U183" i="64"/>
  <c r="V183" i="64"/>
  <c r="U181" i="64"/>
  <c r="V181" i="64"/>
  <c r="U270" i="64"/>
  <c r="V270" i="64"/>
  <c r="U369" i="64"/>
  <c r="V369" i="64"/>
  <c r="U121" i="64"/>
  <c r="V121" i="64"/>
  <c r="U316" i="64"/>
  <c r="V316" i="64"/>
  <c r="U373" i="64"/>
  <c r="V373" i="64"/>
  <c r="U310" i="64"/>
  <c r="V310" i="64"/>
  <c r="U347" i="64"/>
  <c r="V347" i="64"/>
  <c r="U98" i="64"/>
  <c r="V98" i="64"/>
  <c r="U110" i="64"/>
  <c r="V110" i="64"/>
  <c r="U344" i="64"/>
  <c r="V344" i="64"/>
  <c r="U55" i="64"/>
  <c r="V55" i="64"/>
  <c r="U216" i="64"/>
  <c r="V216" i="64"/>
  <c r="U20" i="64"/>
  <c r="V20" i="64"/>
  <c r="U8" i="64"/>
  <c r="V8" i="64"/>
  <c r="AA293" i="64"/>
  <c r="AB293" i="64"/>
  <c r="AK175" i="64"/>
  <c r="AL175" i="64"/>
  <c r="AK325" i="64"/>
  <c r="AL325" i="64"/>
  <c r="AK316" i="64"/>
  <c r="AL316" i="64"/>
  <c r="AK212" i="64"/>
  <c r="AL212" i="64"/>
  <c r="AK55" i="64"/>
  <c r="AL55" i="64"/>
  <c r="AK236" i="64"/>
  <c r="AL236" i="64"/>
  <c r="AK192" i="64"/>
  <c r="AL192" i="64"/>
  <c r="AK339" i="64"/>
  <c r="AL339" i="64"/>
  <c r="AK264" i="64"/>
  <c r="AL264" i="64"/>
  <c r="AK63" i="64"/>
  <c r="AL63" i="64"/>
  <c r="AK148" i="64"/>
  <c r="AL148" i="64"/>
  <c r="AK245" i="64"/>
  <c r="AL245" i="64"/>
  <c r="AK355" i="64"/>
  <c r="AL355" i="64"/>
  <c r="AK176" i="64"/>
  <c r="AL176" i="64"/>
  <c r="AK327" i="64"/>
  <c r="AL327" i="64"/>
  <c r="AK182" i="64"/>
  <c r="AL182" i="64"/>
  <c r="AK51" i="64"/>
  <c r="AL51" i="64"/>
  <c r="AK217" i="64"/>
  <c r="AL217" i="64"/>
  <c r="AK255" i="64"/>
  <c r="AL255" i="64"/>
  <c r="AK101" i="64"/>
  <c r="AL101" i="64"/>
  <c r="AK21" i="64"/>
  <c r="AL21" i="64"/>
  <c r="AK136" i="64"/>
  <c r="AL136" i="64"/>
  <c r="AK253" i="64"/>
  <c r="AL253" i="64"/>
  <c r="AK152" i="64"/>
  <c r="AL152" i="64"/>
  <c r="AK97" i="64"/>
  <c r="AL97" i="64"/>
  <c r="AK76" i="64"/>
  <c r="AL76" i="64"/>
  <c r="AK150" i="64"/>
  <c r="AL150" i="64"/>
  <c r="AK153" i="64"/>
  <c r="AL153" i="64"/>
  <c r="AK345" i="64"/>
  <c r="AL345" i="64"/>
  <c r="AK134" i="64"/>
  <c r="AL134" i="64"/>
  <c r="AK84" i="64"/>
  <c r="AL84" i="64"/>
  <c r="AK299" i="64"/>
  <c r="AL299" i="64"/>
  <c r="AK7" i="64"/>
  <c r="AL7" i="64"/>
  <c r="AK48" i="64"/>
  <c r="AL48" i="64"/>
  <c r="AO358" i="64"/>
  <c r="AP358" i="64"/>
  <c r="AO369" i="64"/>
  <c r="AP369" i="64"/>
  <c r="AO165" i="64"/>
  <c r="AP165" i="64"/>
  <c r="AO142" i="64"/>
  <c r="AP142" i="64"/>
  <c r="AO82" i="64"/>
  <c r="AP82" i="64"/>
  <c r="AO152" i="64"/>
  <c r="AP152" i="64"/>
  <c r="AO61" i="64"/>
  <c r="AP61" i="64"/>
  <c r="AO118" i="64"/>
  <c r="AP118" i="64"/>
  <c r="AO13" i="64"/>
  <c r="AP13" i="64"/>
  <c r="AO290" i="64"/>
  <c r="AP290" i="64"/>
  <c r="AO225" i="64"/>
  <c r="AP225" i="64"/>
  <c r="AO282" i="64"/>
  <c r="AP282" i="64"/>
  <c r="AO47" i="64"/>
  <c r="AP47" i="64"/>
  <c r="AO308" i="64"/>
  <c r="AP308" i="64"/>
  <c r="AO336" i="64"/>
  <c r="AP336" i="64"/>
  <c r="AO9" i="64"/>
  <c r="AP9" i="64"/>
  <c r="AO200" i="64"/>
  <c r="AP200" i="64"/>
  <c r="AO207" i="64"/>
  <c r="AP207" i="64"/>
  <c r="AO330" i="64"/>
  <c r="AP330" i="64"/>
  <c r="AO328" i="64"/>
  <c r="AP328" i="64"/>
  <c r="AO307" i="64"/>
  <c r="AP307" i="64"/>
  <c r="AO138" i="64"/>
  <c r="AP138" i="64"/>
  <c r="AO233" i="64"/>
  <c r="AP233" i="64"/>
  <c r="AO44" i="64"/>
  <c r="AP44" i="64"/>
  <c r="AO28" i="64"/>
  <c r="AP28" i="64"/>
  <c r="AO126" i="64"/>
  <c r="AP126" i="64"/>
  <c r="AO117" i="64"/>
  <c r="AP117" i="64"/>
  <c r="AO19" i="64"/>
  <c r="AP19" i="64"/>
  <c r="AO205" i="64"/>
  <c r="AP205" i="64"/>
  <c r="AO96" i="64"/>
  <c r="AP96" i="64"/>
  <c r="AO262" i="64"/>
  <c r="AP262" i="64"/>
  <c r="AO245" i="64"/>
  <c r="AP245" i="64"/>
  <c r="AO355" i="64"/>
  <c r="AP355" i="64"/>
  <c r="AO332" i="64"/>
  <c r="AP332" i="64"/>
  <c r="AU218" i="64"/>
  <c r="AV218" i="64"/>
  <c r="AU287" i="64"/>
  <c r="AV287" i="64"/>
  <c r="AU148" i="64"/>
  <c r="AV148" i="64"/>
  <c r="AU261" i="64"/>
  <c r="AV261" i="64"/>
  <c r="AU136" i="64"/>
  <c r="AV136" i="64"/>
  <c r="AU146" i="64"/>
  <c r="AV146" i="64"/>
  <c r="AU240" i="64"/>
  <c r="AV240" i="64"/>
  <c r="AU351" i="64"/>
  <c r="AV351" i="64"/>
  <c r="AU117" i="64"/>
  <c r="AV117" i="64"/>
  <c r="AU298" i="64"/>
  <c r="AV298" i="64"/>
  <c r="AU288" i="64"/>
  <c r="AV288" i="64"/>
  <c r="AU265" i="64"/>
  <c r="AV265" i="64"/>
  <c r="AU157" i="64"/>
  <c r="AV157" i="64"/>
  <c r="AU53" i="64"/>
  <c r="AV53" i="64"/>
  <c r="AU278" i="64"/>
  <c r="AV278" i="64"/>
  <c r="AY120" i="64"/>
  <c r="AZ120" i="64"/>
  <c r="AU52" i="64"/>
  <c r="AV52" i="64"/>
  <c r="AU208" i="64"/>
  <c r="AV208" i="64"/>
  <c r="AU203" i="64"/>
  <c r="AV203" i="64"/>
  <c r="AU387" i="64"/>
  <c r="AV387" i="64"/>
  <c r="AU73" i="64"/>
  <c r="AV73" i="64"/>
  <c r="AU111" i="64"/>
  <c r="AV111" i="64"/>
  <c r="AU41" i="64"/>
  <c r="AV41" i="64"/>
  <c r="AU224" i="64"/>
  <c r="AV224" i="64"/>
  <c r="AU342" i="64"/>
  <c r="AV342" i="64"/>
  <c r="AY327" i="64"/>
  <c r="AZ327" i="64"/>
  <c r="AY331" i="64"/>
  <c r="AZ331" i="64"/>
  <c r="AY57" i="64"/>
  <c r="AZ57" i="64"/>
  <c r="AY345" i="64"/>
  <c r="AZ345" i="64"/>
  <c r="AY109" i="64"/>
  <c r="AZ109" i="64"/>
  <c r="AY216" i="64"/>
  <c r="AZ216" i="64"/>
  <c r="AY27" i="64"/>
  <c r="AZ27" i="64"/>
  <c r="AY367" i="64"/>
  <c r="AZ367" i="64"/>
  <c r="AY77" i="64"/>
  <c r="AZ77" i="64"/>
  <c r="AY346" i="64"/>
  <c r="AZ346" i="64"/>
  <c r="AY179" i="64"/>
  <c r="AZ179" i="64"/>
  <c r="AY90" i="64"/>
  <c r="AZ90" i="64"/>
  <c r="AY56" i="64"/>
  <c r="AZ56" i="64"/>
  <c r="AY301" i="64"/>
  <c r="AZ301" i="64"/>
  <c r="AY95" i="64"/>
  <c r="AZ95" i="64"/>
  <c r="AY22" i="64"/>
  <c r="AZ22" i="64"/>
  <c r="AY82" i="64"/>
  <c r="AZ82" i="64"/>
  <c r="AY198" i="64"/>
  <c r="AZ198" i="64"/>
  <c r="AY309" i="64"/>
  <c r="AZ309" i="64"/>
  <c r="AY193" i="64"/>
  <c r="AZ193" i="64"/>
  <c r="AY81" i="64"/>
  <c r="AZ81" i="64"/>
  <c r="AY224" i="64"/>
  <c r="AZ224" i="64"/>
  <c r="AY278" i="64"/>
  <c r="AZ278" i="64"/>
  <c r="AE293" i="64"/>
  <c r="AF293" i="64"/>
  <c r="U203" i="64"/>
  <c r="V203" i="64"/>
  <c r="U192" i="64"/>
  <c r="V192" i="64"/>
  <c r="U381" i="64"/>
  <c r="V381" i="64"/>
  <c r="AK351" i="64"/>
  <c r="AL351" i="64"/>
  <c r="AK338" i="64"/>
  <c r="AL338" i="64"/>
  <c r="AK309" i="64"/>
  <c r="AL309" i="64"/>
  <c r="AK320" i="64"/>
  <c r="AL320" i="64"/>
  <c r="AK375" i="64"/>
  <c r="AL375" i="64"/>
  <c r="AK230" i="64"/>
  <c r="AL230" i="64"/>
  <c r="AO125" i="64"/>
  <c r="AP125" i="64"/>
  <c r="AO382" i="64"/>
  <c r="AP382" i="64"/>
  <c r="AO72" i="64"/>
  <c r="AP72" i="64"/>
  <c r="AO387" i="64"/>
  <c r="AP387" i="64"/>
  <c r="AO63" i="64"/>
  <c r="AP63" i="64"/>
  <c r="AO86" i="64"/>
  <c r="AP86" i="64"/>
  <c r="AU171" i="64"/>
  <c r="AV171" i="64"/>
  <c r="AU134" i="64"/>
  <c r="AV134" i="64"/>
  <c r="AU67" i="64"/>
  <c r="AV67" i="64"/>
  <c r="AU81" i="64"/>
  <c r="AV81" i="64"/>
  <c r="AY298" i="64"/>
  <c r="AZ298" i="64"/>
  <c r="AY343" i="64"/>
  <c r="AZ343" i="64"/>
  <c r="AY337" i="64"/>
  <c r="AZ337" i="64"/>
  <c r="AY125" i="64"/>
  <c r="AZ125" i="64"/>
  <c r="AY270" i="64"/>
  <c r="AZ270" i="64"/>
  <c r="AY17" i="64"/>
  <c r="AZ17" i="64"/>
  <c r="U264" i="64"/>
  <c r="V264" i="64"/>
  <c r="U90" i="64"/>
  <c r="V90" i="64"/>
  <c r="U358" i="64"/>
  <c r="V358" i="64"/>
  <c r="U266" i="64"/>
  <c r="V266" i="64"/>
  <c r="U267" i="64"/>
  <c r="V267" i="64"/>
  <c r="U265" i="64"/>
  <c r="V265" i="64"/>
  <c r="U84" i="64"/>
  <c r="V84" i="64"/>
  <c r="U7" i="64"/>
  <c r="V7" i="64"/>
  <c r="U36" i="64"/>
  <c r="V36" i="64"/>
  <c r="U120" i="64"/>
  <c r="V120" i="64"/>
  <c r="U182" i="64"/>
  <c r="V182" i="64"/>
  <c r="U51" i="64"/>
  <c r="V51" i="64"/>
  <c r="U147" i="64"/>
  <c r="V147" i="64"/>
  <c r="U29" i="64"/>
  <c r="V29" i="64"/>
  <c r="U156" i="64"/>
  <c r="V156" i="64"/>
  <c r="U214" i="64"/>
  <c r="V214" i="64"/>
  <c r="U99" i="64"/>
  <c r="V99" i="64"/>
  <c r="U125" i="64"/>
  <c r="V125" i="64"/>
  <c r="U211" i="64"/>
  <c r="V211" i="64"/>
  <c r="U150" i="64"/>
  <c r="V150" i="64"/>
  <c r="U325" i="64"/>
  <c r="V325" i="64"/>
  <c r="U209" i="64"/>
  <c r="V209" i="64"/>
  <c r="U378" i="64"/>
  <c r="V378" i="64"/>
  <c r="U197" i="64"/>
  <c r="V197" i="64"/>
  <c r="U21" i="64"/>
  <c r="V21" i="64"/>
  <c r="U219" i="64"/>
  <c r="V219" i="64"/>
  <c r="U63" i="64"/>
  <c r="V63" i="64"/>
  <c r="U103" i="64"/>
  <c r="V103" i="64"/>
  <c r="U375" i="64"/>
  <c r="V375" i="64"/>
  <c r="U180" i="64"/>
  <c r="V180" i="64"/>
  <c r="U86" i="64"/>
  <c r="V86" i="64"/>
  <c r="U305" i="64"/>
  <c r="V305" i="64"/>
  <c r="AA233" i="64"/>
  <c r="AB233" i="64"/>
  <c r="AK357" i="64"/>
  <c r="AL357" i="64"/>
  <c r="AK291" i="64"/>
  <c r="AL291" i="64"/>
  <c r="AK128" i="64"/>
  <c r="AL128" i="64"/>
  <c r="AK373" i="64"/>
  <c r="AL373" i="64"/>
  <c r="AK92" i="64"/>
  <c r="AL92" i="64"/>
  <c r="AK119" i="64"/>
  <c r="AL119" i="64"/>
  <c r="AK342" i="64"/>
  <c r="AL342" i="64"/>
  <c r="AK356" i="64"/>
  <c r="AL356" i="64"/>
  <c r="AK186" i="64"/>
  <c r="AL186" i="64"/>
  <c r="AK9" i="64"/>
  <c r="AL9" i="64"/>
  <c r="AK200" i="64"/>
  <c r="AL200" i="64"/>
  <c r="AK281" i="64"/>
  <c r="AL281" i="64"/>
  <c r="AK313" i="64"/>
  <c r="AL313" i="64"/>
  <c r="AK30" i="64"/>
  <c r="AL30" i="64"/>
  <c r="AK25" i="64"/>
  <c r="AL25" i="64"/>
  <c r="AK319" i="64"/>
  <c r="AL319" i="64"/>
  <c r="AK364" i="64"/>
  <c r="AL364" i="64"/>
  <c r="AK190" i="64"/>
  <c r="AL190" i="64"/>
  <c r="AK269" i="64"/>
  <c r="AL269" i="64"/>
  <c r="AK365" i="64"/>
  <c r="AL365" i="64"/>
  <c r="AK104" i="64"/>
  <c r="AL104" i="64"/>
  <c r="AK167" i="64"/>
  <c r="AL167" i="64"/>
  <c r="AK109" i="64"/>
  <c r="AL109" i="64"/>
  <c r="AK163" i="64"/>
  <c r="AL163" i="64"/>
  <c r="AK231" i="64"/>
  <c r="AL231" i="64"/>
  <c r="AK20" i="64"/>
  <c r="AL20" i="64"/>
  <c r="AK168" i="64"/>
  <c r="AL168" i="64"/>
  <c r="AK156" i="64"/>
  <c r="AL156" i="64"/>
  <c r="AK254" i="64"/>
  <c r="AL254" i="64"/>
  <c r="AK209" i="64"/>
  <c r="AL209" i="64"/>
  <c r="AK183" i="64"/>
  <c r="AL183" i="64"/>
  <c r="AK53" i="64"/>
  <c r="AL53" i="64"/>
  <c r="AK197" i="64"/>
  <c r="AL197" i="64"/>
  <c r="AK28" i="64"/>
  <c r="AL28" i="64"/>
  <c r="AO145" i="64"/>
  <c r="AP145" i="64"/>
  <c r="AO146" i="64"/>
  <c r="AP146" i="64"/>
  <c r="AO341" i="64"/>
  <c r="AP341" i="64"/>
  <c r="AO377" i="64"/>
  <c r="AP377" i="64"/>
  <c r="AO390" i="64"/>
  <c r="AP390" i="64"/>
  <c r="AO163" i="64"/>
  <c r="AP163" i="64"/>
  <c r="AO231" i="64"/>
  <c r="AP231" i="64"/>
  <c r="AO222" i="64"/>
  <c r="AP222" i="64"/>
  <c r="AO27" i="64"/>
  <c r="AP27" i="64"/>
  <c r="AO90" i="64"/>
  <c r="AP90" i="64"/>
  <c r="AO350" i="64"/>
  <c r="AP350" i="64"/>
  <c r="AO299" i="64"/>
  <c r="AP299" i="64"/>
  <c r="AO197" i="64"/>
  <c r="AP197" i="64"/>
  <c r="AO266" i="64"/>
  <c r="AP266" i="64"/>
  <c r="AO162" i="64"/>
  <c r="AP162" i="64"/>
  <c r="AO254" i="64"/>
  <c r="AP254" i="64"/>
  <c r="AO14" i="64"/>
  <c r="AP14" i="64"/>
  <c r="AO202" i="64"/>
  <c r="AP202" i="64"/>
  <c r="AO309" i="64"/>
  <c r="AP309" i="64"/>
  <c r="AO135" i="64"/>
  <c r="AP135" i="64"/>
  <c r="AO372" i="64"/>
  <c r="AP372" i="64"/>
  <c r="AO25" i="64"/>
  <c r="AP25" i="64"/>
  <c r="AO294" i="64"/>
  <c r="AP294" i="64"/>
  <c r="AO184" i="64"/>
  <c r="AP184" i="64"/>
  <c r="AO320" i="64"/>
  <c r="AP320" i="64"/>
  <c r="AO76" i="64"/>
  <c r="AP76" i="64"/>
  <c r="AO100" i="64"/>
  <c r="AP100" i="64"/>
  <c r="AO21" i="64"/>
  <c r="AP21" i="64"/>
  <c r="AO98" i="64"/>
  <c r="AP98" i="64"/>
  <c r="AO167" i="64"/>
  <c r="AP167" i="64"/>
  <c r="AO234" i="64"/>
  <c r="AP234" i="64"/>
  <c r="AO57" i="64"/>
  <c r="AP57" i="64"/>
  <c r="AO281" i="64"/>
  <c r="AP281" i="64"/>
  <c r="AO338" i="64"/>
  <c r="AP338" i="64"/>
  <c r="AO269" i="64"/>
  <c r="AP269" i="64"/>
  <c r="AU292" i="64"/>
  <c r="AV292" i="64"/>
  <c r="AU280" i="64"/>
  <c r="AV280" i="64"/>
  <c r="AU149" i="64"/>
  <c r="AV149" i="64"/>
  <c r="AU276" i="64"/>
  <c r="AV276" i="64"/>
  <c r="AU143" i="64"/>
  <c r="AV143" i="64"/>
  <c r="AU120" i="64"/>
  <c r="AV120" i="64"/>
  <c r="AU167" i="64"/>
  <c r="AV167" i="64"/>
  <c r="AU260" i="64"/>
  <c r="AV260" i="64"/>
  <c r="AU140" i="64"/>
  <c r="AV140" i="64"/>
  <c r="AU321" i="64"/>
  <c r="AV321" i="64"/>
  <c r="AU179" i="64"/>
  <c r="AV179" i="64"/>
  <c r="AU367" i="64"/>
  <c r="AV367" i="64"/>
  <c r="AU170" i="64"/>
  <c r="AV170" i="64"/>
  <c r="AU125" i="64"/>
  <c r="AV125" i="64"/>
  <c r="AU38" i="64"/>
  <c r="AV38" i="64"/>
  <c r="AU92" i="64"/>
  <c r="AV92" i="64"/>
  <c r="AU313" i="64"/>
  <c r="AV313" i="64"/>
  <c r="AU121" i="64"/>
  <c r="AV121" i="64"/>
  <c r="AU377" i="64"/>
  <c r="AV377" i="64"/>
  <c r="AU315" i="64"/>
  <c r="AV315" i="64"/>
  <c r="AU191" i="64"/>
  <c r="AV191" i="64"/>
  <c r="AU234" i="64"/>
  <c r="AV234" i="64"/>
  <c r="AU348" i="64"/>
  <c r="AV348" i="64"/>
  <c r="AU286" i="64"/>
  <c r="AV286" i="64"/>
  <c r="AU187" i="64"/>
  <c r="AV187" i="64"/>
  <c r="AY176" i="64"/>
  <c r="AZ176" i="64"/>
  <c r="AY25" i="64"/>
  <c r="AZ25" i="64"/>
  <c r="AY203" i="64"/>
  <c r="AZ203" i="64"/>
  <c r="AY111" i="64"/>
  <c r="AZ111" i="64"/>
  <c r="AY240" i="64"/>
  <c r="AZ240" i="64"/>
  <c r="AY170" i="64"/>
  <c r="AZ170" i="64"/>
  <c r="AY321" i="64"/>
  <c r="AZ321" i="64"/>
  <c r="AY117" i="64"/>
  <c r="AZ117" i="64"/>
  <c r="AY34" i="64"/>
  <c r="AZ34" i="64"/>
  <c r="AY315" i="64"/>
  <c r="AZ315" i="64"/>
  <c r="AY41" i="64"/>
  <c r="AZ41" i="64"/>
  <c r="AY267" i="64"/>
  <c r="AZ267" i="64"/>
  <c r="AY376" i="64"/>
  <c r="AZ376" i="64"/>
  <c r="AY266" i="64"/>
  <c r="AZ266" i="64"/>
  <c r="AY13" i="64"/>
  <c r="AZ13" i="64"/>
  <c r="AY49" i="64"/>
  <c r="AZ49" i="64"/>
  <c r="AY51" i="64"/>
  <c r="AZ51" i="64"/>
  <c r="AY217" i="64"/>
  <c r="AZ217" i="64"/>
  <c r="AY161" i="64"/>
  <c r="AZ161" i="64"/>
  <c r="AY23" i="64"/>
  <c r="AZ23" i="64"/>
  <c r="AY232" i="64"/>
  <c r="AZ232" i="64"/>
  <c r="AY187" i="64"/>
  <c r="AZ187" i="64"/>
  <c r="AY38" i="64"/>
  <c r="AZ38" i="64"/>
  <c r="AE233" i="64"/>
  <c r="AF233" i="64"/>
  <c r="U194" i="64"/>
  <c r="V194" i="64"/>
  <c r="U176" i="64"/>
  <c r="V176" i="64"/>
  <c r="U109" i="64"/>
  <c r="V109" i="64"/>
  <c r="U236" i="64"/>
  <c r="V236" i="64"/>
  <c r="U278" i="64"/>
  <c r="V278" i="64"/>
  <c r="AK41" i="64"/>
  <c r="AL41" i="64"/>
  <c r="AK374" i="64"/>
  <c r="AL374" i="64"/>
  <c r="AK344" i="64"/>
  <c r="AL344" i="64"/>
  <c r="AK99" i="64"/>
  <c r="AL99" i="64"/>
  <c r="AK341" i="64"/>
  <c r="AL341" i="64"/>
  <c r="AK220" i="64"/>
  <c r="AL220" i="64"/>
  <c r="AO154" i="64"/>
  <c r="AP154" i="64"/>
  <c r="AO373" i="64"/>
  <c r="AP373" i="64"/>
  <c r="AO84" i="64"/>
  <c r="AP84" i="64"/>
  <c r="AO123" i="64"/>
  <c r="AP123" i="64"/>
  <c r="AO93" i="64"/>
  <c r="AP93" i="64"/>
  <c r="AO286" i="64"/>
  <c r="AP286" i="64"/>
  <c r="AU25" i="64"/>
  <c r="AV25" i="64"/>
  <c r="AU369" i="64"/>
  <c r="AV369" i="64"/>
  <c r="AU17" i="64"/>
  <c r="AV17" i="64"/>
  <c r="AU344" i="64"/>
  <c r="AV344" i="64"/>
  <c r="AY289" i="64"/>
  <c r="AZ289" i="64"/>
  <c r="AY369" i="64"/>
  <c r="AZ369" i="64"/>
  <c r="AY218" i="64"/>
  <c r="AZ218" i="64"/>
  <c r="AY143" i="64"/>
  <c r="AZ143" i="64"/>
  <c r="AY387" i="64"/>
  <c r="AZ387" i="64"/>
  <c r="AE287" i="64"/>
  <c r="AF287" i="64"/>
  <c r="U350" i="64"/>
  <c r="V350" i="64"/>
  <c r="U100" i="64"/>
  <c r="V100" i="64"/>
  <c r="U351" i="64"/>
  <c r="V351" i="64"/>
  <c r="U162" i="64"/>
  <c r="V162" i="64"/>
  <c r="U132" i="64"/>
  <c r="V132" i="64"/>
  <c r="U102" i="64"/>
  <c r="V102" i="64"/>
  <c r="U318" i="64"/>
  <c r="V318" i="64"/>
  <c r="U118" i="64"/>
  <c r="V118" i="64"/>
  <c r="U261" i="64"/>
  <c r="V261" i="64"/>
  <c r="U138" i="64"/>
  <c r="V138" i="64"/>
  <c r="U233" i="64"/>
  <c r="V233" i="64"/>
  <c r="U44" i="64"/>
  <c r="V44" i="64"/>
  <c r="U342" i="64"/>
  <c r="V342" i="64"/>
  <c r="U341" i="64"/>
  <c r="V341" i="64"/>
  <c r="U66" i="64"/>
  <c r="V66" i="64"/>
  <c r="U154" i="64"/>
  <c r="V154" i="64"/>
  <c r="U65" i="64"/>
  <c r="V65" i="64"/>
  <c r="U135" i="64"/>
  <c r="V135" i="64"/>
  <c r="U340" i="64"/>
  <c r="V340" i="64"/>
  <c r="U291" i="64"/>
  <c r="V291" i="64"/>
  <c r="U199" i="64"/>
  <c r="V199" i="64"/>
  <c r="U315" i="64"/>
  <c r="V315" i="64"/>
  <c r="U178" i="64"/>
  <c r="V178" i="64"/>
  <c r="U33" i="64"/>
  <c r="V33" i="64"/>
  <c r="U70" i="64"/>
  <c r="V70" i="64"/>
  <c r="U73" i="64"/>
  <c r="V73" i="64"/>
  <c r="U333" i="64"/>
  <c r="V333" i="64"/>
  <c r="U283" i="64"/>
  <c r="V283" i="64"/>
  <c r="U119" i="64"/>
  <c r="V119" i="64"/>
  <c r="U228" i="64"/>
  <c r="V228" i="64"/>
  <c r="U332" i="64"/>
  <c r="V332" i="64"/>
  <c r="AA135" i="64"/>
  <c r="AB135" i="64"/>
  <c r="AK13" i="64"/>
  <c r="AL13" i="64"/>
  <c r="AK280" i="64"/>
  <c r="AL280" i="64"/>
  <c r="AK383" i="64"/>
  <c r="AL383" i="64"/>
  <c r="AK77" i="64"/>
  <c r="AL77" i="64"/>
  <c r="AK67" i="64"/>
  <c r="AL67" i="64"/>
  <c r="AK105" i="64"/>
  <c r="AL105" i="64"/>
  <c r="AK145" i="64"/>
  <c r="AL145" i="64"/>
  <c r="AK95" i="64"/>
  <c r="AL95" i="64"/>
  <c r="AK131" i="64"/>
  <c r="AL131" i="64"/>
  <c r="AK14" i="64"/>
  <c r="AL14" i="64"/>
  <c r="AK103" i="64"/>
  <c r="AL103" i="64"/>
  <c r="AK318" i="64"/>
  <c r="AL318" i="64"/>
  <c r="AK330" i="64"/>
  <c r="AL330" i="64"/>
  <c r="AK372" i="64"/>
  <c r="AL372" i="64"/>
  <c r="AK33" i="64"/>
  <c r="AL33" i="64"/>
  <c r="AK138" i="64"/>
  <c r="AL138" i="64"/>
  <c r="AK233" i="64"/>
  <c r="AL233" i="64"/>
  <c r="AK283" i="64"/>
  <c r="AL283" i="64"/>
  <c r="AK211" i="64"/>
  <c r="AL211" i="64"/>
  <c r="AK296" i="64"/>
  <c r="AL296" i="64"/>
  <c r="AK165" i="64"/>
  <c r="AL165" i="64"/>
  <c r="AK142" i="64"/>
  <c r="AL142" i="64"/>
  <c r="AK82" i="64"/>
  <c r="AL82" i="64"/>
  <c r="AK388" i="64"/>
  <c r="AL388" i="64"/>
  <c r="AK250" i="64"/>
  <c r="AL250" i="64"/>
  <c r="AK358" i="64"/>
  <c r="AL358" i="64"/>
  <c r="AK340" i="64"/>
  <c r="AL340" i="64"/>
  <c r="AK115" i="64"/>
  <c r="AL115" i="64"/>
  <c r="AK90" i="64"/>
  <c r="AL90" i="64"/>
  <c r="AK66" i="64"/>
  <c r="AL66" i="64"/>
  <c r="AK91" i="64"/>
  <c r="AL91" i="64"/>
  <c r="AK382" i="64"/>
  <c r="AL382" i="64"/>
  <c r="AK15" i="64"/>
  <c r="AL15" i="64"/>
  <c r="AK75" i="64"/>
  <c r="AL75" i="64"/>
  <c r="AO386" i="64"/>
  <c r="AP386" i="64"/>
  <c r="AO120" i="64"/>
  <c r="AP120" i="64"/>
  <c r="AO137" i="64"/>
  <c r="AP137" i="64"/>
  <c r="AO195" i="64"/>
  <c r="AP195" i="64"/>
  <c r="AO183" i="64"/>
  <c r="AP183" i="64"/>
  <c r="AO388" i="64"/>
  <c r="AP388" i="64"/>
  <c r="AO250" i="64"/>
  <c r="AP250" i="64"/>
  <c r="AO351" i="64"/>
  <c r="AP351" i="64"/>
  <c r="AO153" i="64"/>
  <c r="AP153" i="64"/>
  <c r="AO106" i="64"/>
  <c r="AP106" i="64"/>
  <c r="AO45" i="64"/>
  <c r="AP45" i="64"/>
  <c r="AO198" i="64"/>
  <c r="AP198" i="64"/>
  <c r="AO178" i="64"/>
  <c r="AP178" i="64"/>
  <c r="AO363" i="64"/>
  <c r="AP363" i="64"/>
  <c r="AO208" i="64"/>
  <c r="AP208" i="64"/>
  <c r="AO59" i="64"/>
  <c r="AP59" i="64"/>
  <c r="AO230" i="64"/>
  <c r="AP230" i="64"/>
  <c r="AO31" i="64"/>
  <c r="AP31" i="64"/>
  <c r="AO354" i="64"/>
  <c r="AP354" i="64"/>
  <c r="AO8" i="64"/>
  <c r="AP8" i="64"/>
  <c r="AO289" i="64"/>
  <c r="AP289" i="64"/>
  <c r="AO115" i="64"/>
  <c r="AP115" i="64"/>
  <c r="AO203" i="64"/>
  <c r="AP203" i="64"/>
  <c r="AO274" i="64"/>
  <c r="AP274" i="64"/>
  <c r="AO15" i="64"/>
  <c r="AP15" i="64"/>
  <c r="AO192" i="64"/>
  <c r="AP192" i="64"/>
  <c r="AO242" i="64"/>
  <c r="AP242" i="64"/>
  <c r="AO33" i="64"/>
  <c r="AP33" i="64"/>
  <c r="AO219" i="64"/>
  <c r="AP219" i="64"/>
  <c r="AO128" i="64"/>
  <c r="AP128" i="64"/>
  <c r="AO212" i="64"/>
  <c r="AP212" i="64"/>
  <c r="AO374" i="64"/>
  <c r="AP374" i="64"/>
  <c r="AO41" i="64"/>
  <c r="AP41" i="64"/>
  <c r="AO293" i="64"/>
  <c r="AP293" i="64"/>
  <c r="AO54" i="64"/>
  <c r="AP54" i="64"/>
  <c r="AU339" i="64"/>
  <c r="AV339" i="64"/>
  <c r="AU98" i="64"/>
  <c r="AV98" i="64"/>
  <c r="AU116" i="64"/>
  <c r="AV116" i="64"/>
  <c r="AU327" i="64"/>
  <c r="AV327" i="64"/>
  <c r="AU378" i="64"/>
  <c r="AV378" i="64"/>
  <c r="AU213" i="64"/>
  <c r="AV213" i="64"/>
  <c r="AU110" i="64"/>
  <c r="AV110" i="64"/>
  <c r="AU100" i="64"/>
  <c r="AV100" i="64"/>
  <c r="AU49" i="64"/>
  <c r="AV49" i="64"/>
  <c r="AU363" i="64"/>
  <c r="AV363" i="64"/>
  <c r="AU341" i="64"/>
  <c r="AV341" i="64"/>
  <c r="AU279" i="64"/>
  <c r="AV279" i="64"/>
  <c r="AU84" i="64"/>
  <c r="AV84" i="64"/>
  <c r="AU310" i="64"/>
  <c r="AV310" i="64"/>
  <c r="AU48" i="64"/>
  <c r="AV48" i="64"/>
  <c r="AU147" i="64"/>
  <c r="AV147" i="64"/>
  <c r="AU270" i="64"/>
  <c r="AV270" i="64"/>
  <c r="AU165" i="64"/>
  <c r="AV165" i="64"/>
  <c r="AU362" i="64"/>
  <c r="AV362" i="64"/>
  <c r="AU343" i="64"/>
  <c r="AV343" i="64"/>
  <c r="AU271" i="64"/>
  <c r="AV271" i="64"/>
  <c r="AU212" i="64"/>
  <c r="AV212" i="64"/>
  <c r="AU375" i="64"/>
  <c r="AV375" i="64"/>
  <c r="AU216" i="64"/>
  <c r="AV216" i="64"/>
  <c r="AU86" i="64"/>
  <c r="AV86" i="64"/>
  <c r="AY30" i="64"/>
  <c r="AZ30" i="64"/>
  <c r="AY43" i="64"/>
  <c r="AZ43" i="64"/>
  <c r="AY134" i="64"/>
  <c r="AZ134" i="64"/>
  <c r="AY283" i="64"/>
  <c r="AZ283" i="64"/>
  <c r="AY279" i="64"/>
  <c r="AZ279" i="64"/>
  <c r="AY390" i="64"/>
  <c r="AZ390" i="64"/>
  <c r="AY260" i="64"/>
  <c r="AZ260" i="64"/>
  <c r="AY121" i="64"/>
  <c r="AZ121" i="64"/>
  <c r="AY205" i="64"/>
  <c r="AZ205" i="64"/>
  <c r="AY333" i="64"/>
  <c r="AZ333" i="64"/>
  <c r="AY180" i="64"/>
  <c r="AZ180" i="64"/>
  <c r="AY243" i="64"/>
  <c r="AZ243" i="64"/>
  <c r="AY130" i="64"/>
  <c r="AZ130" i="64"/>
  <c r="AY374" i="64"/>
  <c r="AZ374" i="64"/>
  <c r="AY351" i="64"/>
  <c r="AZ351" i="64"/>
  <c r="AY229" i="64"/>
  <c r="AZ229" i="64"/>
  <c r="AY136" i="64"/>
  <c r="AZ136" i="64"/>
  <c r="AY102" i="64"/>
  <c r="AZ102" i="64"/>
  <c r="AY116" i="64"/>
  <c r="AZ116" i="64"/>
  <c r="AY52" i="64"/>
  <c r="AZ52" i="64"/>
  <c r="AY139" i="64"/>
  <c r="AZ139" i="64"/>
  <c r="AY29" i="64"/>
  <c r="AZ29" i="64"/>
  <c r="AY86" i="64"/>
  <c r="AZ86" i="64"/>
  <c r="AY48" i="64"/>
  <c r="AZ48" i="64"/>
  <c r="AE135" i="64"/>
  <c r="AF135" i="64"/>
  <c r="Y4" i="64"/>
  <c r="AJ194" i="64"/>
  <c r="AS4" i="64"/>
  <c r="P194" i="64"/>
  <c r="BT4" i="64"/>
  <c r="AA4" i="64" l="1"/>
  <c r="Q194" i="64"/>
  <c r="R194" i="64"/>
  <c r="AU4" i="64"/>
  <c r="AY4" i="64"/>
  <c r="AO4" i="64"/>
  <c r="U4" i="64"/>
  <c r="AE4" i="64"/>
  <c r="AV4" i="64"/>
  <c r="Q4" i="64"/>
  <c r="R4" i="64"/>
  <c r="AF4" i="64"/>
  <c r="AK194" i="64"/>
  <c r="AK4" i="64" s="1"/>
  <c r="AL194" i="64"/>
  <c r="AL4" i="64" s="1"/>
  <c r="AZ4" i="64"/>
  <c r="AB4" i="64"/>
  <c r="AP4" i="64"/>
  <c r="V4" i="64"/>
  <c r="M61" i="101"/>
  <c r="L61" i="101"/>
  <c r="J61" i="101"/>
  <c r="H61" i="101"/>
  <c r="F61" i="101"/>
  <c r="D61" i="101"/>
  <c r="AB5" i="64" l="1"/>
  <c r="I55" i="87" s="1"/>
  <c r="AL5" i="64"/>
  <c r="K55" i="87" s="1"/>
  <c r="AU5" i="64"/>
  <c r="M54" i="87" s="1"/>
  <c r="AE5" i="64"/>
  <c r="J54" i="87" s="1"/>
  <c r="U5" i="64"/>
  <c r="H54" i="87" s="1"/>
  <c r="AO5" i="64"/>
  <c r="L54" i="87" s="1"/>
  <c r="AY5" i="64"/>
  <c r="N54" i="87" s="1"/>
  <c r="R5" i="64"/>
  <c r="G55" i="87" s="1"/>
  <c r="AZ5" i="64"/>
  <c r="N55" i="87" s="1"/>
  <c r="AK5" i="64"/>
  <c r="K54" i="87" s="1"/>
  <c r="AF5" i="64"/>
  <c r="J55" i="87" s="1"/>
  <c r="V5" i="64"/>
  <c r="H55" i="87" s="1"/>
  <c r="Q5" i="64"/>
  <c r="G54" i="87" s="1"/>
  <c r="AP5" i="64"/>
  <c r="L55" i="87" s="1"/>
  <c r="AV5" i="64"/>
  <c r="M55" i="87" s="1"/>
  <c r="AA5" i="64"/>
  <c r="I54" i="87" s="1"/>
  <c r="E46" i="101"/>
  <c r="E47" i="101"/>
  <c r="E48" i="101"/>
  <c r="E49" i="101"/>
  <c r="E50" i="101"/>
  <c r="E51" i="101"/>
  <c r="E52" i="101"/>
  <c r="E53" i="101"/>
  <c r="E54" i="101"/>
  <c r="E55" i="101"/>
  <c r="E56" i="101"/>
  <c r="E57" i="101"/>
  <c r="E58" i="101"/>
  <c r="E59" i="101"/>
  <c r="K44" i="101"/>
  <c r="K45" i="101"/>
  <c r="K46" i="101"/>
  <c r="K47" i="101"/>
  <c r="K48" i="101"/>
  <c r="K49" i="101"/>
  <c r="K50" i="101"/>
  <c r="K51" i="101"/>
  <c r="K52" i="101"/>
  <c r="K53" i="101"/>
  <c r="K54" i="101"/>
  <c r="K55" i="101"/>
  <c r="K56" i="101"/>
  <c r="K57" i="101"/>
  <c r="K58" i="101"/>
  <c r="K59" i="101"/>
  <c r="K41" i="101"/>
  <c r="K42" i="101"/>
  <c r="K43" i="101"/>
  <c r="K40" i="101"/>
  <c r="I44" i="101"/>
  <c r="I45" i="101"/>
  <c r="I46" i="101"/>
  <c r="I47" i="101"/>
  <c r="I48" i="101"/>
  <c r="I49" i="101"/>
  <c r="I50" i="101"/>
  <c r="I51" i="101"/>
  <c r="I52" i="101"/>
  <c r="I53" i="101"/>
  <c r="I54" i="101"/>
  <c r="I55" i="101"/>
  <c r="I56" i="101"/>
  <c r="I57" i="101"/>
  <c r="I58" i="101"/>
  <c r="I59" i="101"/>
  <c r="I41" i="101"/>
  <c r="I42" i="101"/>
  <c r="I43" i="101"/>
  <c r="I40" i="101"/>
  <c r="G41" i="101"/>
  <c r="G42" i="101"/>
  <c r="G43" i="101"/>
  <c r="G44" i="101"/>
  <c r="G45" i="101"/>
  <c r="G46" i="101"/>
  <c r="G47" i="101"/>
  <c r="G48" i="101"/>
  <c r="G49" i="101"/>
  <c r="G50" i="101"/>
  <c r="G51" i="101"/>
  <c r="G52" i="101"/>
  <c r="G53" i="101"/>
  <c r="G54" i="101"/>
  <c r="G55" i="101"/>
  <c r="G56" i="101"/>
  <c r="G57" i="101"/>
  <c r="G58" i="101"/>
  <c r="G59" i="101"/>
  <c r="G40" i="101"/>
  <c r="O55" i="87" l="1"/>
  <c r="I61" i="101"/>
  <c r="K61" i="101"/>
  <c r="G61" i="101"/>
  <c r="E45" i="101"/>
  <c r="K35" i="101"/>
  <c r="L35" i="101" s="1"/>
  <c r="D37" i="101" s="1"/>
  <c r="B13" i="101"/>
  <c r="E41" i="101" l="1"/>
  <c r="E42" i="101"/>
  <c r="E43" i="101"/>
  <c r="N43" i="101" s="1"/>
  <c r="E44" i="101"/>
  <c r="E40" i="101"/>
  <c r="N49" i="101"/>
  <c r="N52" i="101"/>
  <c r="N37" i="101"/>
  <c r="N59" i="101"/>
  <c r="N51" i="101"/>
  <c r="O87" i="87"/>
  <c r="O86" i="87"/>
  <c r="E61" i="101" l="1"/>
  <c r="N46" i="101"/>
  <c r="N55" i="101"/>
  <c r="N50" i="101"/>
  <c r="N44" i="101"/>
  <c r="N56" i="101"/>
  <c r="N41" i="101"/>
  <c r="N57" i="101"/>
  <c r="N54" i="101"/>
  <c r="N47" i="101"/>
  <c r="N48" i="101"/>
  <c r="N45" i="101"/>
  <c r="N42" i="101"/>
  <c r="N58" i="101"/>
  <c r="N53" i="101"/>
  <c r="N40" i="101"/>
  <c r="N21" i="90"/>
  <c r="N63" i="101" l="1"/>
  <c r="N61" i="101"/>
  <c r="N78" i="90"/>
  <c r="N77" i="90"/>
  <c r="N76" i="90"/>
  <c r="N69" i="90"/>
  <c r="N59" i="90"/>
  <c r="N58" i="90"/>
  <c r="N57" i="90"/>
  <c r="N50" i="90"/>
  <c r="N20" i="90"/>
  <c r="N19" i="90"/>
  <c r="N12" i="90"/>
  <c r="I45" i="87" l="1"/>
  <c r="BH194" i="64" l="1"/>
  <c r="BC194" i="64"/>
  <c r="BC4" i="64" s="1"/>
  <c r="I44" i="87"/>
  <c r="I63" i="87" l="1"/>
  <c r="BH4" i="64"/>
  <c r="J65" i="87" s="1"/>
  <c r="J61" i="87" l="1"/>
  <c r="I61" i="87"/>
  <c r="M81" i="90"/>
  <c r="D81" i="90"/>
  <c r="Q79" i="90"/>
  <c r="H79" i="90"/>
  <c r="O78" i="90"/>
  <c r="Q78" i="90" s="1"/>
  <c r="E78" i="90"/>
  <c r="F78" i="90" s="1"/>
  <c r="H78" i="90" s="1"/>
  <c r="O77" i="90"/>
  <c r="Q77" i="90" s="1"/>
  <c r="E77" i="90"/>
  <c r="F77" i="90" s="1"/>
  <c r="H77" i="90" s="1"/>
  <c r="O76" i="90"/>
  <c r="E76" i="90"/>
  <c r="F76" i="90" s="1"/>
  <c r="M74" i="90"/>
  <c r="D74" i="90"/>
  <c r="Q72" i="90"/>
  <c r="H72" i="90"/>
  <c r="Q71" i="90"/>
  <c r="H71" i="90"/>
  <c r="O70" i="90"/>
  <c r="Q70" i="90" s="1"/>
  <c r="F70" i="90"/>
  <c r="H70" i="90" s="1"/>
  <c r="O69" i="90"/>
  <c r="E69" i="90"/>
  <c r="F69" i="90" s="1"/>
  <c r="H69" i="90" s="1"/>
  <c r="M62" i="90"/>
  <c r="D62" i="90"/>
  <c r="Q60" i="90"/>
  <c r="H60" i="90"/>
  <c r="O59" i="90"/>
  <c r="Q59" i="90" s="1"/>
  <c r="E59" i="90"/>
  <c r="F59" i="90" s="1"/>
  <c r="H59" i="90" s="1"/>
  <c r="O58" i="90"/>
  <c r="Q58" i="90" s="1"/>
  <c r="E58" i="90"/>
  <c r="F58" i="90" s="1"/>
  <c r="H58" i="90" s="1"/>
  <c r="O57" i="90"/>
  <c r="E57" i="90"/>
  <c r="F57" i="90" s="1"/>
  <c r="M55" i="90"/>
  <c r="D55" i="90"/>
  <c r="Q53" i="90"/>
  <c r="H53" i="90"/>
  <c r="Q52" i="90"/>
  <c r="H52" i="90"/>
  <c r="O51" i="90"/>
  <c r="Q51" i="90" s="1"/>
  <c r="F51" i="90"/>
  <c r="H51" i="90" s="1"/>
  <c r="O50" i="90"/>
  <c r="Q50" i="90" s="1"/>
  <c r="E50" i="90"/>
  <c r="F50" i="90" s="1"/>
  <c r="H50" i="90" s="1"/>
  <c r="M43" i="90"/>
  <c r="Q41" i="90"/>
  <c r="O40" i="90"/>
  <c r="Q40" i="90" s="1"/>
  <c r="O39" i="90"/>
  <c r="Q39" i="90" s="1"/>
  <c r="O38" i="90"/>
  <c r="Q38" i="90" s="1"/>
  <c r="M36" i="90"/>
  <c r="Q34" i="90"/>
  <c r="O33" i="90"/>
  <c r="Q33" i="90" s="1"/>
  <c r="O32" i="90"/>
  <c r="Q32" i="90" s="1"/>
  <c r="M24" i="90"/>
  <c r="D24" i="90"/>
  <c r="Q22" i="90"/>
  <c r="H22" i="90"/>
  <c r="O21" i="90"/>
  <c r="Q21" i="90" s="1"/>
  <c r="E21" i="90"/>
  <c r="F21" i="90" s="1"/>
  <c r="H21" i="90" s="1"/>
  <c r="O20" i="90"/>
  <c r="Q20" i="90" s="1"/>
  <c r="E20" i="90"/>
  <c r="F20" i="90" s="1"/>
  <c r="H20" i="90" s="1"/>
  <c r="O19" i="90"/>
  <c r="E19" i="90"/>
  <c r="F19" i="90" s="1"/>
  <c r="M17" i="90"/>
  <c r="D17" i="90"/>
  <c r="Q15" i="90"/>
  <c r="H15" i="90"/>
  <c r="Q14" i="90"/>
  <c r="H14" i="90"/>
  <c r="O13" i="90"/>
  <c r="Q13" i="90" s="1"/>
  <c r="F13" i="90"/>
  <c r="H13" i="90" s="1"/>
  <c r="O12" i="90"/>
  <c r="F12" i="90"/>
  <c r="H12" i="90" s="1"/>
  <c r="O17" i="90" l="1"/>
  <c r="H55" i="90"/>
  <c r="F88" i="90" s="1"/>
  <c r="H17" i="90"/>
  <c r="D88" i="90" s="1"/>
  <c r="O74" i="90"/>
  <c r="Q69" i="90"/>
  <c r="Q74" i="90" s="1"/>
  <c r="S88" i="90" s="1"/>
  <c r="Q12" i="90"/>
  <c r="Q17" i="90" s="1"/>
  <c r="M88" i="90" s="1"/>
  <c r="H74" i="90"/>
  <c r="H88" i="90" s="1"/>
  <c r="O36" i="90"/>
  <c r="F62" i="90"/>
  <c r="H57" i="90"/>
  <c r="H62" i="90" s="1"/>
  <c r="G88" i="90" s="1"/>
  <c r="Q43" i="90"/>
  <c r="P88" i="90" s="1"/>
  <c r="O43" i="90"/>
  <c r="Q57" i="90"/>
  <c r="Q62" i="90" s="1"/>
  <c r="R88" i="90" s="1"/>
  <c r="O62" i="90"/>
  <c r="F24" i="90"/>
  <c r="H19" i="90"/>
  <c r="H24" i="90" s="1"/>
  <c r="E88" i="90" s="1"/>
  <c r="O55" i="90"/>
  <c r="F81" i="90"/>
  <c r="H76" i="90"/>
  <c r="H81" i="90" s="1"/>
  <c r="I88" i="90" s="1"/>
  <c r="Q19" i="90"/>
  <c r="Q24" i="90" s="1"/>
  <c r="N88" i="90" s="1"/>
  <c r="O24" i="90"/>
  <c r="Q55" i="90"/>
  <c r="Q88" i="90" s="1"/>
  <c r="Q76" i="90"/>
  <c r="Q81" i="90" s="1"/>
  <c r="T88" i="90" s="1"/>
  <c r="O81" i="90"/>
  <c r="F55" i="90"/>
  <c r="F74" i="90"/>
  <c r="Q36" i="90"/>
  <c r="O88" i="90" s="1"/>
  <c r="F17" i="90"/>
  <c r="G94" i="90" l="1"/>
  <c r="G93" i="90"/>
  <c r="BJ194" i="64" l="1"/>
  <c r="BI194" i="64"/>
  <c r="BG194" i="64"/>
  <c r="BE194" i="64"/>
  <c r="BD194" i="64"/>
  <c r="BB194" i="64"/>
  <c r="BE4" i="64" l="1"/>
  <c r="BG4" i="64"/>
  <c r="BI4" i="64"/>
  <c r="BJ4" i="64"/>
  <c r="BB4" i="64"/>
  <c r="BD4" i="64"/>
  <c r="G48" i="87"/>
  <c r="N48" i="87" l="1"/>
  <c r="M48" i="87"/>
  <c r="N65" i="87"/>
  <c r="H65" i="87"/>
  <c r="M63" i="87"/>
  <c r="K63" i="87"/>
  <c r="M45" i="87"/>
  <c r="K45" i="87"/>
  <c r="G45" i="87"/>
  <c r="K44" i="87"/>
  <c r="G44" i="87" l="1"/>
  <c r="G63" i="87"/>
  <c r="O45" i="87"/>
  <c r="L65" i="87"/>
  <c r="M44" i="87"/>
  <c r="M59" i="87" s="1"/>
  <c r="H48" i="87"/>
  <c r="H61" i="87"/>
  <c r="G61" i="87"/>
  <c r="N57" i="87"/>
  <c r="N61" i="87" s="1"/>
  <c r="M57" i="87"/>
  <c r="M61" i="87" s="1"/>
  <c r="L57" i="87"/>
  <c r="L61" i="87" s="1"/>
  <c r="K57" i="87"/>
  <c r="K61" i="87" s="1"/>
  <c r="J25" i="87" l="1"/>
  <c r="G59" i="87"/>
  <c r="I59" i="87"/>
  <c r="D11" i="87"/>
  <c r="G96" i="105" s="1"/>
  <c r="K59" i="87"/>
  <c r="O54" i="87"/>
  <c r="O44" i="87"/>
  <c r="O48" i="87"/>
  <c r="G98" i="105" l="1"/>
  <c r="G97" i="105"/>
  <c r="I20" i="87"/>
  <c r="N25" i="87"/>
  <c r="N26" i="87" s="1"/>
  <c r="G25" i="87"/>
  <c r="H25" i="87"/>
  <c r="H26" i="87" s="1"/>
  <c r="K20" i="87"/>
  <c r="G19" i="87"/>
  <c r="K25" i="87"/>
  <c r="K26" i="87" s="1"/>
  <c r="K70" i="87"/>
  <c r="L25" i="87"/>
  <c r="L26" i="87" s="1"/>
  <c r="I25" i="87"/>
  <c r="I26" i="87" s="1"/>
  <c r="M19" i="87"/>
  <c r="K19" i="87"/>
  <c r="M18" i="87"/>
  <c r="M25" i="87"/>
  <c r="M26" i="87" s="1"/>
  <c r="M20" i="87"/>
  <c r="G20" i="87"/>
  <c r="L51" i="87"/>
  <c r="L53" i="87" s="1"/>
  <c r="L56" i="87" s="1"/>
  <c r="G95" i="90"/>
  <c r="G51" i="87"/>
  <c r="H51" i="87"/>
  <c r="H53" i="87" s="1"/>
  <c r="N51" i="87"/>
  <c r="N53" i="87" s="1"/>
  <c r="K51" i="87"/>
  <c r="K53" i="87" s="1"/>
  <c r="O59" i="87"/>
  <c r="M51" i="87"/>
  <c r="M53" i="87" s="1"/>
  <c r="M56" i="87" s="1"/>
  <c r="M62" i="87" s="1"/>
  <c r="J51" i="87"/>
  <c r="J53" i="87" s="1"/>
  <c r="J56" i="87" s="1"/>
  <c r="I51" i="87"/>
  <c r="I53" i="87" s="1"/>
  <c r="I56" i="87" s="1"/>
  <c r="J26" i="87"/>
  <c r="O47" i="87"/>
  <c r="G82" i="87" l="1"/>
  <c r="G81" i="87"/>
  <c r="G91" i="87"/>
  <c r="I82" i="87"/>
  <c r="I91" i="87"/>
  <c r="M70" i="87"/>
  <c r="K91" i="87"/>
  <c r="K81" i="87"/>
  <c r="K82" i="87"/>
  <c r="M82" i="87"/>
  <c r="M81" i="87"/>
  <c r="M91" i="87"/>
  <c r="G99" i="105"/>
  <c r="G100" i="105" s="1"/>
  <c r="N56" i="87"/>
  <c r="N58" i="87" s="1"/>
  <c r="N60" i="87" s="1"/>
  <c r="N74" i="87" s="1"/>
  <c r="K56" i="87"/>
  <c r="K58" i="87" s="1"/>
  <c r="K60" i="87" s="1"/>
  <c r="K74" i="87" s="1"/>
  <c r="H56" i="87"/>
  <c r="H58" i="87" s="1"/>
  <c r="H60" i="87" s="1"/>
  <c r="L58" i="87"/>
  <c r="L60" i="87" s="1"/>
  <c r="L74" i="87" s="1"/>
  <c r="I70" i="87"/>
  <c r="J72" i="87" s="1"/>
  <c r="O14" i="87"/>
  <c r="O15" i="87"/>
  <c r="J27" i="87"/>
  <c r="I27" i="87"/>
  <c r="I29" i="87" s="1"/>
  <c r="O16" i="87"/>
  <c r="L62" i="87"/>
  <c r="L66" i="87" s="1"/>
  <c r="G96" i="90"/>
  <c r="G97" i="90"/>
  <c r="G53" i="87"/>
  <c r="I62" i="87"/>
  <c r="N72" i="87"/>
  <c r="M71" i="87"/>
  <c r="K71" i="87"/>
  <c r="L72" i="87"/>
  <c r="O51" i="87"/>
  <c r="J58" i="87"/>
  <c r="J60" i="87" s="1"/>
  <c r="J62" i="87"/>
  <c r="J66" i="87" s="1"/>
  <c r="M58" i="87"/>
  <c r="M60" i="87" s="1"/>
  <c r="M74" i="87" s="1"/>
  <c r="M64" i="87"/>
  <c r="M27" i="87"/>
  <c r="N27" i="87"/>
  <c r="L27" i="87"/>
  <c r="K27" i="87"/>
  <c r="O24" i="87"/>
  <c r="O20" i="87"/>
  <c r="G70" i="87"/>
  <c r="O18" i="87"/>
  <c r="G26" i="87"/>
  <c r="O25" i="87"/>
  <c r="H27" i="87"/>
  <c r="O19" i="87"/>
  <c r="N95" i="87" l="1"/>
  <c r="M95" i="87"/>
  <c r="J95" i="87"/>
  <c r="I95" i="87"/>
  <c r="I97" i="87" s="1"/>
  <c r="L95" i="87"/>
  <c r="K95" i="87"/>
  <c r="H95" i="87"/>
  <c r="G95" i="87"/>
  <c r="K62" i="87"/>
  <c r="K64" i="87" s="1"/>
  <c r="N62" i="87"/>
  <c r="N66" i="87" s="1"/>
  <c r="N75" i="87" s="1"/>
  <c r="N77" i="87" s="1"/>
  <c r="H28" i="87"/>
  <c r="H29" i="87"/>
  <c r="N28" i="87"/>
  <c r="N29" i="87"/>
  <c r="K28" i="87"/>
  <c r="K29" i="87"/>
  <c r="M28" i="87"/>
  <c r="M29" i="87"/>
  <c r="J28" i="87"/>
  <c r="J29" i="87"/>
  <c r="L28" i="87"/>
  <c r="L29" i="87"/>
  <c r="O53" i="87"/>
  <c r="G56" i="87"/>
  <c r="G58" i="87" s="1"/>
  <c r="H62" i="87"/>
  <c r="H66" i="87" s="1"/>
  <c r="I71" i="87"/>
  <c r="I28" i="87"/>
  <c r="G27" i="87"/>
  <c r="J97" i="87"/>
  <c r="H97" i="87"/>
  <c r="G97" i="87"/>
  <c r="L97" i="87"/>
  <c r="K97" i="87"/>
  <c r="N97" i="87"/>
  <c r="M97" i="87"/>
  <c r="J74" i="87"/>
  <c r="L75" i="87"/>
  <c r="L77" i="87" s="1"/>
  <c r="L36" i="87" s="1"/>
  <c r="G98" i="90"/>
  <c r="G99" i="90" s="1"/>
  <c r="I58" i="87"/>
  <c r="I60" i="87" s="1"/>
  <c r="I64" i="87"/>
  <c r="M75" i="87"/>
  <c r="M77" i="87" s="1"/>
  <c r="G71" i="87"/>
  <c r="H72" i="87"/>
  <c r="K75" i="87"/>
  <c r="K77" i="87" s="1"/>
  <c r="K36" i="87" s="1"/>
  <c r="J75" i="87"/>
  <c r="O82" i="87"/>
  <c r="O26" i="87"/>
  <c r="O27" i="87" s="1"/>
  <c r="H74" i="87"/>
  <c r="O70" i="87"/>
  <c r="O81" i="87"/>
  <c r="I75" i="87" l="1"/>
  <c r="L30" i="87"/>
  <c r="L31" i="87" s="1"/>
  <c r="L33" i="87" s="1"/>
  <c r="L85" i="87" s="1"/>
  <c r="L88" i="87" s="1"/>
  <c r="L92" i="87" s="1"/>
  <c r="L93" i="87" s="1"/>
  <c r="M30" i="87"/>
  <c r="M31" i="87" s="1"/>
  <c r="M33" i="87" s="1"/>
  <c r="M85" i="87" s="1"/>
  <c r="M88" i="87" s="1"/>
  <c r="M92" i="87" s="1"/>
  <c r="M93" i="87" s="1"/>
  <c r="N30" i="87"/>
  <c r="K30" i="87"/>
  <c r="K31" i="87" s="1"/>
  <c r="K33" i="87" s="1"/>
  <c r="K85" i="87" s="1"/>
  <c r="K88" i="87" s="1"/>
  <c r="K92" i="87" s="1"/>
  <c r="K93" i="87" s="1"/>
  <c r="G28" i="87"/>
  <c r="O28" i="87" s="1"/>
  <c r="G29" i="87"/>
  <c r="O29" i="87" s="1"/>
  <c r="H75" i="87"/>
  <c r="H77" i="87" s="1"/>
  <c r="I30" i="87"/>
  <c r="J30" i="87"/>
  <c r="H30" i="87"/>
  <c r="H31" i="87" s="1"/>
  <c r="H33" i="87" s="1"/>
  <c r="H85" i="87" s="1"/>
  <c r="H88" i="87" s="1"/>
  <c r="H92" i="87" s="1"/>
  <c r="H93" i="87" s="1"/>
  <c r="O97" i="87"/>
  <c r="J77" i="87"/>
  <c r="J36" i="87" s="1"/>
  <c r="O56" i="87"/>
  <c r="G62" i="87"/>
  <c r="G64" i="87" s="1"/>
  <c r="G75" i="87" s="1"/>
  <c r="I74" i="87"/>
  <c r="K78" i="87"/>
  <c r="K35" i="87" s="1"/>
  <c r="L78" i="87"/>
  <c r="L35" i="87" s="1"/>
  <c r="M36" i="87"/>
  <c r="M78" i="87"/>
  <c r="M35" i="87" s="1"/>
  <c r="N36" i="87"/>
  <c r="N78" i="87"/>
  <c r="N35" i="87" s="1"/>
  <c r="O91" i="87"/>
  <c r="G60" i="87"/>
  <c r="G74" i="87" s="1"/>
  <c r="O58" i="87"/>
  <c r="I77" i="87" l="1"/>
  <c r="I78" i="87" s="1"/>
  <c r="I35" i="87" s="1"/>
  <c r="I36" i="87" s="1"/>
  <c r="L38" i="87"/>
  <c r="L40" i="87" s="1"/>
  <c r="G30" i="87"/>
  <c r="G31" i="87" s="1"/>
  <c r="K38" i="87"/>
  <c r="K40" i="87" s="1"/>
  <c r="O75" i="87"/>
  <c r="I31" i="87"/>
  <c r="I33" i="87" s="1"/>
  <c r="I85" i="87" s="1"/>
  <c r="I88" i="87" s="1"/>
  <c r="I92" i="87" s="1"/>
  <c r="I93" i="87" s="1"/>
  <c r="J31" i="87"/>
  <c r="M38" i="87"/>
  <c r="M40" i="87" s="1"/>
  <c r="K98" i="87"/>
  <c r="J78" i="87"/>
  <c r="J35" i="87" s="1"/>
  <c r="O62" i="87"/>
  <c r="H36" i="87"/>
  <c r="H38" i="87" s="1"/>
  <c r="H40" i="87" s="1"/>
  <c r="H78" i="87"/>
  <c r="H35" i="87" s="1"/>
  <c r="G77" i="87"/>
  <c r="O74" i="87"/>
  <c r="G33" i="87" l="1"/>
  <c r="L39" i="87"/>
  <c r="K39" i="87"/>
  <c r="K101" i="87"/>
  <c r="I38" i="87"/>
  <c r="I39" i="87" s="1"/>
  <c r="M39" i="87"/>
  <c r="J33" i="87"/>
  <c r="J38" i="87" s="1"/>
  <c r="H39" i="87"/>
  <c r="G85" i="87"/>
  <c r="G88" i="87" s="1"/>
  <c r="O77" i="87"/>
  <c r="G36" i="87"/>
  <c r="G78" i="87"/>
  <c r="G35" i="87" s="1"/>
  <c r="K103" i="87" l="1"/>
  <c r="K102" i="87"/>
  <c r="G92" i="87"/>
  <c r="G93" i="87" s="1"/>
  <c r="G98" i="87" s="1"/>
  <c r="I40" i="87"/>
  <c r="J40" i="87"/>
  <c r="J39" i="87"/>
  <c r="J85" i="87"/>
  <c r="J88" i="87" s="1"/>
  <c r="J92" i="87" s="1"/>
  <c r="J93" i="87" s="1"/>
  <c r="I98" i="87" s="1"/>
  <c r="I101" i="87" s="1"/>
  <c r="G38" i="87"/>
  <c r="O36" i="87"/>
  <c r="O78" i="87"/>
  <c r="I103" i="87" l="1"/>
  <c r="I102" i="87"/>
  <c r="G40" i="87"/>
  <c r="G101" i="87"/>
  <c r="G39" i="87"/>
  <c r="G103" i="87" l="1"/>
  <c r="G102" i="87"/>
  <c r="O30" i="87"/>
  <c r="N31" i="87"/>
  <c r="N33" i="87" s="1"/>
  <c r="O31" i="87" l="1"/>
  <c r="N38" i="87"/>
  <c r="O33" i="87"/>
  <c r="N85" i="87"/>
  <c r="N88" i="87" l="1"/>
  <c r="N92" i="87" s="1"/>
  <c r="N93" i="87" s="1"/>
  <c r="O85" i="87"/>
  <c r="O88" i="87" s="1"/>
  <c r="N39" i="87"/>
  <c r="N40" i="87"/>
  <c r="O38" i="87"/>
  <c r="O40" i="87" l="1"/>
  <c r="O39" i="87"/>
  <c r="O93" i="87"/>
  <c r="M98" i="87"/>
  <c r="O98" i="87" l="1"/>
  <c r="O101" i="87" s="1"/>
  <c r="M101" i="87"/>
  <c r="M102" i="87" s="1"/>
  <c r="O103" i="87" l="1"/>
  <c r="O102" i="87"/>
  <c r="M103" i="87"/>
  <c r="O104" i="87"/>
  <c r="O105" i="8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Herren Brigitte, ERZ-GS-FUD</author>
  </authors>
  <commentList>
    <comment ref="H86" authorId="0" shapeId="0" xr:uid="{00000000-0006-0000-0100-000001000000}">
      <text>
        <r>
          <rPr>
            <sz val="9"/>
            <color indexed="81"/>
            <rFont val="Tahoma"/>
            <family val="2"/>
          </rPr>
          <t>Werte in Zeile 45 mit negativem Vorzeichen einfügen.</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Röthlisberger Heinz</author>
  </authors>
  <commentList>
    <comment ref="F8" authorId="0" shapeId="0" xr:uid="{00000000-0006-0000-0200-000001000000}">
      <text>
        <r>
          <rPr>
            <b/>
            <sz val="12"/>
            <color indexed="81"/>
            <rFont val="Arial"/>
            <family val="2"/>
          </rPr>
          <t>Eingabe:
38 oder 39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Röthlisberger Heinz</author>
  </authors>
  <commentList>
    <comment ref="F8" authorId="0" shapeId="0" xr:uid="{00000000-0006-0000-0300-000001000000}">
      <text>
        <r>
          <rPr>
            <b/>
            <sz val="12"/>
            <color indexed="81"/>
            <rFont val="Arial"/>
            <family val="2"/>
          </rPr>
          <t>Eingabe:
38 oder 39</t>
        </r>
      </text>
    </comment>
  </commentList>
</comments>
</file>

<file path=xl/sharedStrings.xml><?xml version="1.0" encoding="utf-8"?>
<sst xmlns="http://schemas.openxmlformats.org/spreadsheetml/2006/main" count="1513" uniqueCount="1045">
  <si>
    <t>Kindergarten</t>
  </si>
  <si>
    <t>Primarschule</t>
  </si>
  <si>
    <t>KG</t>
  </si>
  <si>
    <t>Prim</t>
  </si>
  <si>
    <t>Total</t>
  </si>
  <si>
    <t>Aarberg</t>
  </si>
  <si>
    <t>Grossaffoltern</t>
  </si>
  <si>
    <t>Kallnach</t>
  </si>
  <si>
    <t>Kappelen</t>
  </si>
  <si>
    <t>Lyss</t>
  </si>
  <si>
    <t>Meikirch</t>
  </si>
  <si>
    <t>Radelfingen</t>
  </si>
  <si>
    <t>Schüpfen</t>
  </si>
  <si>
    <t>Aarwangen</t>
  </si>
  <si>
    <t>Auswil</t>
  </si>
  <si>
    <t>Bannwil</t>
  </si>
  <si>
    <t>Bleienbach</t>
  </si>
  <si>
    <t>Gondiswil</t>
  </si>
  <si>
    <t>Langenthal</t>
  </si>
  <si>
    <t>Lotzwil</t>
  </si>
  <si>
    <t>Madiswil</t>
  </si>
  <si>
    <t>Melchnau</t>
  </si>
  <si>
    <t>Oeschenbach</t>
  </si>
  <si>
    <t>Reisiswil</t>
  </si>
  <si>
    <t>Rohrbach</t>
  </si>
  <si>
    <t>Rohrbachgraben</t>
  </si>
  <si>
    <t>Rütschelen</t>
  </si>
  <si>
    <t>Schwarzhäusern</t>
  </si>
  <si>
    <t>Thunstetten</t>
  </si>
  <si>
    <t>Ursenbach</t>
  </si>
  <si>
    <t>Wynau</t>
  </si>
  <si>
    <t>Bern</t>
  </si>
  <si>
    <t>Bolligen</t>
  </si>
  <si>
    <t>Kirchlindach</t>
  </si>
  <si>
    <t>Köniz</t>
  </si>
  <si>
    <t>Oberbalm</t>
  </si>
  <si>
    <t>Stettlen</t>
  </si>
  <si>
    <t>Vechigen</t>
  </si>
  <si>
    <t>Zollikofen</t>
  </si>
  <si>
    <t>Ittigen</t>
  </si>
  <si>
    <t>Ostermundigen</t>
  </si>
  <si>
    <t>Evilard</t>
  </si>
  <si>
    <t>Arch</t>
  </si>
  <si>
    <t>Büetigen</t>
  </si>
  <si>
    <t>Dotzigen</t>
  </si>
  <si>
    <t>Leuzigen</t>
  </si>
  <si>
    <t>Meienried</t>
  </si>
  <si>
    <t>Meinisberg</t>
  </si>
  <si>
    <t>Pieterlen</t>
  </si>
  <si>
    <t>Wengi</t>
  </si>
  <si>
    <t>Aefligen</t>
  </si>
  <si>
    <t>Alchenstorf</t>
  </si>
  <si>
    <t>Bäriswil</t>
  </si>
  <si>
    <t>Burgdorf</t>
  </si>
  <si>
    <t>Ersigen</t>
  </si>
  <si>
    <t>Heimiswil</t>
  </si>
  <si>
    <t>Hellsau</t>
  </si>
  <si>
    <t>Hindelbank</t>
  </si>
  <si>
    <t>Höchstetten</t>
  </si>
  <si>
    <t>Kernenried</t>
  </si>
  <si>
    <t>Koppigen</t>
  </si>
  <si>
    <t>Krauchthal</t>
  </si>
  <si>
    <t>Lyssach</t>
  </si>
  <si>
    <t>Oberburg</t>
  </si>
  <si>
    <t>Rüdtligen-Alchenflüh</t>
  </si>
  <si>
    <t>Rumendingen</t>
  </si>
  <si>
    <t>Willadingen</t>
  </si>
  <si>
    <t>Wynigen</t>
  </si>
  <si>
    <t>Corgémont</t>
  </si>
  <si>
    <t>Cormoret</t>
  </si>
  <si>
    <t>Cortébert</t>
  </si>
  <si>
    <t>Courtelary</t>
  </si>
  <si>
    <t>La Ferrière</t>
  </si>
  <si>
    <t>Mont-Tramelan</t>
  </si>
  <si>
    <t>Orvin</t>
  </si>
  <si>
    <t>Saint-Imier</t>
  </si>
  <si>
    <t>Sonvilier</t>
  </si>
  <si>
    <t>Tramelan</t>
  </si>
  <si>
    <t>Villeret</t>
  </si>
  <si>
    <t>Brüttelen</t>
  </si>
  <si>
    <t>Erlach</t>
  </si>
  <si>
    <t>Finsterhennen</t>
  </si>
  <si>
    <t>Gals</t>
  </si>
  <si>
    <t>Gampelen</t>
  </si>
  <si>
    <t>Ins</t>
  </si>
  <si>
    <t>Lüscherz</t>
  </si>
  <si>
    <t>Müntschemier</t>
  </si>
  <si>
    <t>Siselen</t>
  </si>
  <si>
    <t>Treiten</t>
  </si>
  <si>
    <t>Tschugg</t>
  </si>
  <si>
    <t>Vinelz</t>
  </si>
  <si>
    <t>Bätterkinden</t>
  </si>
  <si>
    <t>Fraubrunnen</t>
  </si>
  <si>
    <t>Jegenstorf</t>
  </si>
  <si>
    <t>Iffwil</t>
  </si>
  <si>
    <t>Mattstetten</t>
  </si>
  <si>
    <t>Moosseedorf</t>
  </si>
  <si>
    <t>Münchenbuchsee</t>
  </si>
  <si>
    <t>Utzenstorf</t>
  </si>
  <si>
    <t>Wiggiswil</t>
  </si>
  <si>
    <t>Zielebach</t>
  </si>
  <si>
    <t>Adelboden</t>
  </si>
  <si>
    <t>Frutigen</t>
  </si>
  <si>
    <t>Kandergrund</t>
  </si>
  <si>
    <t>Kandersteg</t>
  </si>
  <si>
    <t>Krattigen</t>
  </si>
  <si>
    <t>Beatenberg</t>
  </si>
  <si>
    <t>Bönigen</t>
  </si>
  <si>
    <t>Brienzwiler</t>
  </si>
  <si>
    <t>Därligen</t>
  </si>
  <si>
    <t>Grindelwald</t>
  </si>
  <si>
    <t>Gsteigwiler</t>
  </si>
  <si>
    <t>Gündlischwand</t>
  </si>
  <si>
    <t>Habkern</t>
  </si>
  <si>
    <t>Interlaken</t>
  </si>
  <si>
    <t>Iseltwald</t>
  </si>
  <si>
    <t>Lauterbrunnen</t>
  </si>
  <si>
    <t>Leissigen</t>
  </si>
  <si>
    <t>Lütschental</t>
  </si>
  <si>
    <t>Saxeten</t>
  </si>
  <si>
    <t>Unterseen</t>
  </si>
  <si>
    <t>Wilderswil</t>
  </si>
  <si>
    <t>Biglen</t>
  </si>
  <si>
    <t>Bowil</t>
  </si>
  <si>
    <t>Brenzikofen</t>
  </si>
  <si>
    <t>Freimettigen</t>
  </si>
  <si>
    <t>Grosshöchstetten</t>
  </si>
  <si>
    <t>Häutligen</t>
  </si>
  <si>
    <t>Herbligen</t>
  </si>
  <si>
    <t>Kiesen</t>
  </si>
  <si>
    <t>Konolfingen</t>
  </si>
  <si>
    <t>Landiswil</t>
  </si>
  <si>
    <t>Linden</t>
  </si>
  <si>
    <t>Mirchel</t>
  </si>
  <si>
    <t>Münsingen</t>
  </si>
  <si>
    <t>Niederhünigen</t>
  </si>
  <si>
    <t>Oberdiessbach</t>
  </si>
  <si>
    <t>Oberthal</t>
  </si>
  <si>
    <t>Oppligen</t>
  </si>
  <si>
    <t>Rubigen</t>
  </si>
  <si>
    <t>Walkringen</t>
  </si>
  <si>
    <t>Worb</t>
  </si>
  <si>
    <t>Zäziwil</t>
  </si>
  <si>
    <t>Oberhünigen</t>
  </si>
  <si>
    <t>Allmendingen</t>
  </si>
  <si>
    <t>Wichtrach</t>
  </si>
  <si>
    <t>Ferenbalm</t>
  </si>
  <si>
    <t>Frauenkappelen</t>
  </si>
  <si>
    <t>Gurbrü</t>
  </si>
  <si>
    <t>Kriechenwil</t>
  </si>
  <si>
    <t>Laupen</t>
  </si>
  <si>
    <t>Mühleberg</t>
  </si>
  <si>
    <t>Münchenwiler</t>
  </si>
  <si>
    <t>Neuenegg</t>
  </si>
  <si>
    <t>Wileroltigen</t>
  </si>
  <si>
    <t>Belprahon</t>
  </si>
  <si>
    <t>Champoz</t>
  </si>
  <si>
    <t>Court</t>
  </si>
  <si>
    <t>Crémines</t>
  </si>
  <si>
    <t>Eschert</t>
  </si>
  <si>
    <t>Grandval</t>
  </si>
  <si>
    <t>Loveresse</t>
  </si>
  <si>
    <t>Moutier</t>
  </si>
  <si>
    <t>Perrefitte</t>
  </si>
  <si>
    <t>Reconvilier</t>
  </si>
  <si>
    <t>Saicourt</t>
  </si>
  <si>
    <t>Schelten</t>
  </si>
  <si>
    <t>Seehof</t>
  </si>
  <si>
    <t>Sorvilier</t>
  </si>
  <si>
    <t>Tavannes</t>
  </si>
  <si>
    <t>Rebévelier</t>
  </si>
  <si>
    <t>La Neuveville</t>
  </si>
  <si>
    <t>Nods</t>
  </si>
  <si>
    <t>Aegerten</t>
  </si>
  <si>
    <t>Bellmund</t>
  </si>
  <si>
    <t>Brügg</t>
  </si>
  <si>
    <t>Bühl</t>
  </si>
  <si>
    <t>Epsach</t>
  </si>
  <si>
    <t>Hagneck</t>
  </si>
  <si>
    <t>Hermrigen</t>
  </si>
  <si>
    <t>Jens</t>
  </si>
  <si>
    <t>Ipsach</t>
  </si>
  <si>
    <t>Ligerz</t>
  </si>
  <si>
    <t>Merzligen</t>
  </si>
  <si>
    <t>Mörigen</t>
  </si>
  <si>
    <t>Nidau</t>
  </si>
  <si>
    <t>Orpund</t>
  </si>
  <si>
    <t>Port</t>
  </si>
  <si>
    <t>Safnern</t>
  </si>
  <si>
    <t>Scheuren</t>
  </si>
  <si>
    <t>Schwadernau</t>
  </si>
  <si>
    <t>Sutz-Lattrigen</t>
  </si>
  <si>
    <t>Täuffelen</t>
  </si>
  <si>
    <t>Walperswil</t>
  </si>
  <si>
    <t>Worben</t>
  </si>
  <si>
    <t>Därstetten</t>
  </si>
  <si>
    <t>Diemtigen</t>
  </si>
  <si>
    <t>Reutigen</t>
  </si>
  <si>
    <t>Spiez</t>
  </si>
  <si>
    <t>Wimmis</t>
  </si>
  <si>
    <t>Guttannen</t>
  </si>
  <si>
    <t>Hasliberg</t>
  </si>
  <si>
    <t>Innertkirchen</t>
  </si>
  <si>
    <t>Meiringen</t>
  </si>
  <si>
    <t>Schattenhalb</t>
  </si>
  <si>
    <t>Boltigen</t>
  </si>
  <si>
    <t>Lenk</t>
  </si>
  <si>
    <t>St. Stephan</t>
  </si>
  <si>
    <t>Zweisimmen</t>
  </si>
  <si>
    <t>Gsteig</t>
  </si>
  <si>
    <t>Lauenen</t>
  </si>
  <si>
    <t>Saanen</t>
  </si>
  <si>
    <t>Guggisberg</t>
  </si>
  <si>
    <t>Rüschegg</t>
  </si>
  <si>
    <t>Belp</t>
  </si>
  <si>
    <t>Burgistein</t>
  </si>
  <si>
    <t>Gerzensee</t>
  </si>
  <si>
    <t>Gurzelen</t>
  </si>
  <si>
    <t>Jaberg</t>
  </si>
  <si>
    <t>Kaufdorf</t>
  </si>
  <si>
    <t>Kehrsatz</t>
  </si>
  <si>
    <t>Niedermuhlern</t>
  </si>
  <si>
    <t>Riggisberg</t>
  </si>
  <si>
    <t>Rüeggisberg</t>
  </si>
  <si>
    <t>Seftigen</t>
  </si>
  <si>
    <t>Toffen</t>
  </si>
  <si>
    <t>Uttigen</t>
  </si>
  <si>
    <t>Wattenwil</t>
  </si>
  <si>
    <t>Eggiwil</t>
  </si>
  <si>
    <t>Lauperswil</t>
  </si>
  <si>
    <t>Rüderswil</t>
  </si>
  <si>
    <t>Schangnau</t>
  </si>
  <si>
    <t>Signau</t>
  </si>
  <si>
    <t>Trub</t>
  </si>
  <si>
    <t>Trubschachen</t>
  </si>
  <si>
    <t>Amsoldingen</t>
  </si>
  <si>
    <t>Blumenstein</t>
  </si>
  <si>
    <t>Buchholterberg</t>
  </si>
  <si>
    <t>Eriz</t>
  </si>
  <si>
    <t>Fahrni</t>
  </si>
  <si>
    <t>Heiligenschwendi</t>
  </si>
  <si>
    <t>Heimberg</t>
  </si>
  <si>
    <t>Hilterfingen</t>
  </si>
  <si>
    <t>Homberg</t>
  </si>
  <si>
    <t>Horrenbach-Buchen</t>
  </si>
  <si>
    <t>Oberlangenegg</t>
  </si>
  <si>
    <t>Pohlern</t>
  </si>
  <si>
    <t>Sigriswil</t>
  </si>
  <si>
    <t>Steffisburg</t>
  </si>
  <si>
    <t>Thierachern</t>
  </si>
  <si>
    <t>Thun</t>
  </si>
  <si>
    <t>Uebeschi</t>
  </si>
  <si>
    <t>Uetendorf</t>
  </si>
  <si>
    <t>Unterlangenegg</t>
  </si>
  <si>
    <t>Wachseldorn</t>
  </si>
  <si>
    <t>Dürrenroth</t>
  </si>
  <si>
    <t>Eriswil</t>
  </si>
  <si>
    <t>Huttwil</t>
  </si>
  <si>
    <t>Lützelflüh</t>
  </si>
  <si>
    <t>Rüegsau</t>
  </si>
  <si>
    <t>Sumiswald</t>
  </si>
  <si>
    <t>Trachselwald</t>
  </si>
  <si>
    <t>Wyssachen</t>
  </si>
  <si>
    <t>Attiswil</t>
  </si>
  <si>
    <t>Berken</t>
  </si>
  <si>
    <t>Bettenhausen</t>
  </si>
  <si>
    <t>Farnern</t>
  </si>
  <si>
    <t>Graben</t>
  </si>
  <si>
    <t>Heimenhausen</t>
  </si>
  <si>
    <t>Herzogenbuchsee</t>
  </si>
  <si>
    <t>Inkwil</t>
  </si>
  <si>
    <t>Niederbipp</t>
  </si>
  <si>
    <t>Niederönz</t>
  </si>
  <si>
    <t>Oberbipp</t>
  </si>
  <si>
    <t>Ochlenberg</t>
  </si>
  <si>
    <t>Rumisberg</t>
  </si>
  <si>
    <t>Seeberg</t>
  </si>
  <si>
    <t>Thörigen</t>
  </si>
  <si>
    <t>Wiedlisbach</t>
  </si>
  <si>
    <t>Forst-Längenbühl</t>
  </si>
  <si>
    <t>Sekundarstufe I</t>
  </si>
  <si>
    <t>Schul lasten index</t>
  </si>
  <si>
    <t>Schul sozial index</t>
  </si>
  <si>
    <t>Schulverband Aarberg</t>
  </si>
  <si>
    <t>Oberstufenverband Rapperswil</t>
  </si>
  <si>
    <t>Syndicat scolaire Courtelary-Cormoret-Villeret</t>
  </si>
  <si>
    <t>Oberstufenschulverband Erlach</t>
  </si>
  <si>
    <t>Communauté scolaire du Plateau de Diesse</t>
  </si>
  <si>
    <t>Schulverband Hermrigen-Merzligen</t>
  </si>
  <si>
    <t>Schulverband Oberstufenzentrum Täuffelen</t>
  </si>
  <si>
    <t>pro Schüler</t>
  </si>
  <si>
    <t>Kosten</t>
  </si>
  <si>
    <t>1. Grunddaten</t>
  </si>
  <si>
    <t>CHF</t>
  </si>
  <si>
    <t xml:space="preserve">Mittlere Wohnbevölkerung </t>
  </si>
  <si>
    <t>VZE</t>
  </si>
  <si>
    <t>Schullastenindex SLI</t>
  </si>
  <si>
    <t>(Min. 1.00....Max. 3.61)</t>
  </si>
  <si>
    <t>Schulsozialindex SSI</t>
  </si>
  <si>
    <t>(Min. 1.00....Max. 1.70)</t>
  </si>
  <si>
    <t>total</t>
  </si>
  <si>
    <t>2. Abrechnung Kanton-Gemeinde</t>
  </si>
  <si>
    <t>Anzahl Vollzeiteinheiten</t>
  </si>
  <si>
    <t xml:space="preserve">  -  Kantonsanteil von 50 %</t>
  </si>
  <si>
    <t>Personalkosten der Gemeinde nach Abzug Kantonsanteil</t>
  </si>
  <si>
    <t>indexierter Beitrag  pro Schüler/in</t>
  </si>
  <si>
    <t>-  Schülerbeiträge insgesamt</t>
  </si>
  <si>
    <t xml:space="preserve">Gemeindeanteil </t>
  </si>
  <si>
    <t xml:space="preserve">3. Details zur Berechnung der Schülerbeiträge </t>
  </si>
  <si>
    <t>Grundlagen</t>
  </si>
  <si>
    <t>Total Vollzeiteinheiten im Kanton</t>
  </si>
  <si>
    <t>Prozentsatz Schülerbeiträge</t>
  </si>
  <si>
    <t>Total Schülerbeiträge aller Gemeinden</t>
  </si>
  <si>
    <t>Prozensatz Basisbeitrag</t>
  </si>
  <si>
    <t>Total Basisbeiträge für alle Gemeinden</t>
  </si>
  <si>
    <t>Prozentsatz variabler Beitrag</t>
  </si>
  <si>
    <t>Total variable Beiträge für alle Gemeinden</t>
  </si>
  <si>
    <t>Mit Schulsozialindex gewichtete Schülerzahl aller Gemeinden</t>
  </si>
  <si>
    <t>Schülerbeiträge der Gemeinde</t>
  </si>
  <si>
    <t>Mit Schullastenindex gewichtete Schülerzahl</t>
  </si>
  <si>
    <t>Mit Schulsozialindex gewichtete Schülerzahl</t>
  </si>
  <si>
    <t>Total Schülerbeiträge</t>
  </si>
  <si>
    <t>Kosten für Besondere Massnahmen</t>
  </si>
  <si>
    <t xml:space="preserve">  -  Einnahmen Besondere Massnahmen</t>
  </si>
  <si>
    <t>Anzahl Schüler/innen aus andern Gemeinden</t>
  </si>
  <si>
    <t>5. Gesamtbelastung der Gemeinde</t>
  </si>
  <si>
    <t xml:space="preserve">Personalkosten der Gemeinde nach Abrechnung mit dem Kanton und Verrechnung mit anderen Gemeinden </t>
  </si>
  <si>
    <t>Mit Schullastenindex gewichtete Schülerzahl aller Gemeinden</t>
  </si>
  <si>
    <t>Berechnung</t>
  </si>
  <si>
    <t xml:space="preserve"> +  Ausgaben Besondere Massnahmen</t>
  </si>
  <si>
    <t xml:space="preserve">Gesamtsumme der Vollzeiteinheiten (VZE) </t>
  </si>
  <si>
    <t xml:space="preserve"> Sek</t>
  </si>
  <si>
    <t>SLI-indexierte Anzahl Wohnsitz-Schüler</t>
  </si>
  <si>
    <t>SSI-indexierte Anzahl Wohnsitz-Schüler</t>
  </si>
  <si>
    <t>1a</t>
  </si>
  <si>
    <t>2a</t>
  </si>
  <si>
    <t>1b</t>
  </si>
  <si>
    <t>2b</t>
  </si>
  <si>
    <t>4a</t>
  </si>
  <si>
    <t>4b</t>
  </si>
  <si>
    <t>4. Verrechnung der Gehaltskostenbeiträge</t>
  </si>
  <si>
    <t xml:space="preserve"> -  eingenommene Gehaltskostenbeiträge</t>
  </si>
  <si>
    <t xml:space="preserve">Gehaltskostenbeitrag geschuldet pro Schüler/in </t>
  </si>
  <si>
    <t xml:space="preserve"> +  bezahlte Gehaltskostenbeiträge</t>
  </si>
  <si>
    <t>Saldo Gehaltskostenbeiträge für externe Schüler/innen</t>
  </si>
  <si>
    <t>Twann-Tüscherz</t>
  </si>
  <si>
    <t>Schwarzenburg</t>
  </si>
  <si>
    <t>Gemeindeverband Oberstufenzentrum Kleindietwil</t>
  </si>
  <si>
    <t>Schulverband Matzwil</t>
  </si>
  <si>
    <t>Gemeindeverband Oberstufenzentrum Arch</t>
  </si>
  <si>
    <t>Communauté scolaire de La Baroche</t>
  </si>
  <si>
    <t>Schulverband Nidau</t>
  </si>
  <si>
    <t>Gemeindeverband Bildung Gottstatt</t>
  </si>
  <si>
    <t>Gemeindeverband Sekundarschule Zollbrück</t>
  </si>
  <si>
    <t>Sekundarschulverband Signau</t>
  </si>
  <si>
    <t>Schulverband Hilterfingen</t>
  </si>
  <si>
    <t>Oberstufenverband Herzogenbuchsee</t>
  </si>
  <si>
    <t>Gemeindeverband Kirchberg</t>
  </si>
  <si>
    <t>Schulverband untere Emme</t>
  </si>
  <si>
    <t>Communauté scolaire de Jean-Gui</t>
  </si>
  <si>
    <t>Gem Nr</t>
  </si>
  <si>
    <t>Gemeinde / Schulverband</t>
  </si>
  <si>
    <t>Gemeindeanteil NFV</t>
  </si>
  <si>
    <t>Communauté scolaire secondaire du Bas-Vallon</t>
  </si>
  <si>
    <t>Gemeindeverband Koppigen</t>
  </si>
  <si>
    <t>Gemeindeverband Schule Aare-Oenz</t>
  </si>
  <si>
    <t>Oberstufenverband Wiedlisbach</t>
  </si>
  <si>
    <t>Schulgemeinde Klein-Emmental</t>
  </si>
  <si>
    <t>Schulverband Bettenhausen-Ochlenberg-Thörigen</t>
  </si>
  <si>
    <t>Sekundarschulverband Erlenbach</t>
  </si>
  <si>
    <t>Syndicat de communes de l'école des Prés-de-Cortébert</t>
  </si>
  <si>
    <t>Gehaltskostenbeiträge für externe Schüler/innen</t>
  </si>
  <si>
    <t>Berechnung von Vollzeiteinheiten aus der Schuljahresplanung</t>
  </si>
  <si>
    <t>Eingabefelder</t>
  </si>
  <si>
    <t>Variante A: ohne Basisstufe</t>
  </si>
  <si>
    <t>Variante B: mit Basisstufe</t>
  </si>
  <si>
    <t>Anzahl Schulwochen</t>
  </si>
  <si>
    <t>GK</t>
  </si>
  <si>
    <t>Lek-tionen</t>
  </si>
  <si>
    <t>BG% pro Lektion</t>
  </si>
  <si>
    <t>BG %</t>
  </si>
  <si>
    <t>Unterricht</t>
  </si>
  <si>
    <t>Schulleitung</t>
  </si>
  <si>
    <t>Total Regelunterricht RU</t>
  </si>
  <si>
    <t>DAZ</t>
  </si>
  <si>
    <t>Spezialunterricht</t>
  </si>
  <si>
    <t>Begabtenförderung</t>
  </si>
  <si>
    <t>Schulleitung Spez.unterricht</t>
  </si>
  <si>
    <t>GK = Gehaltsklasse</t>
  </si>
  <si>
    <t>Basisstufe</t>
  </si>
  <si>
    <t xml:space="preserve">Unterricht </t>
  </si>
  <si>
    <t>Gesamtresultat ohne Basisstufe</t>
  </si>
  <si>
    <t>zu übertragen in Zeile 4b des Kalkulationstools für Gemeinden</t>
  </si>
  <si>
    <t>Gesamtresultat mit Basisstufe</t>
  </si>
  <si>
    <t>RU</t>
  </si>
  <si>
    <t>total Vollzeiteinheiten Variante A</t>
  </si>
  <si>
    <t>total Vollzeiteinheiten Variante B</t>
  </si>
  <si>
    <t>Kosten Variante A</t>
  </si>
  <si>
    <t>Basis stufe</t>
  </si>
  <si>
    <t>Personalkosten der Gemeinde (Art. 24 FILAG)</t>
  </si>
  <si>
    <t>Total Schüler/innen mit gesetzlichem Wohnsitz in den Gemeinden</t>
  </si>
  <si>
    <t>Gesamtzahl der Schüler/innen im Kanton</t>
  </si>
  <si>
    <t>Total Anzahl Schüler/innen in den Gemeinden</t>
  </si>
  <si>
    <t>Basisbeitrag pro Schüler/in</t>
  </si>
  <si>
    <t>Anzahl Schüler/innen mit gesetzlichem Wohnsitz in der Gemeinde</t>
  </si>
  <si>
    <t>Beitrag pro Schüler/in mit gesetzlichem Wohnsitz in der Gemeinde</t>
  </si>
  <si>
    <t>pro Schüler/in mit Wohnsitz in der Gemeinde</t>
  </si>
  <si>
    <t xml:space="preserve">Die letzte Zeile dieses Blattes kann in Zeile 4b der Berechnungstabelle kopiert werden. </t>
  </si>
  <si>
    <t>Die Zeilen der Berechnungstabelle sind in Spalte E nummeriert. Die folgenden Hinweise beziehen sich auf diese Zeilennummern, und nicht auf die Zeilen der EXCEL-Anwendung.</t>
  </si>
  <si>
    <t>Zeile 4a</t>
  </si>
  <si>
    <t>Zeile 13</t>
  </si>
  <si>
    <t>Zeilen 16 - 41</t>
  </si>
  <si>
    <t xml:space="preserve">informieren über die Berechnung der Schülerbeiträge. </t>
  </si>
  <si>
    <t>Zeilen 45 + 46</t>
  </si>
  <si>
    <t>Zeilen 48 - 54</t>
  </si>
  <si>
    <t>Zeile 55</t>
  </si>
  <si>
    <t xml:space="preserve">zeigt die Gesamtbelastung der Gemeinde nach Schulstufe. Die Werte dieser Zeile sind in die Finanzplanungshilfe der Finanzdirektion zu übertragen. </t>
  </si>
  <si>
    <t xml:space="preserve">zeigen automatisch den Saldo zwischen der Anzahl Schüler/innen mit gesetzlichem Wohnsitz in der Gemeinde und der Anzahl Schüler/innen, die in der Gemeinde zur Schule gehen. </t>
  </si>
  <si>
    <t>Mehr- / Minderkosten der Basisstufe für die Gemeinde</t>
  </si>
  <si>
    <t xml:space="preserve">Mehr- / Minderkosten der Basisstufe </t>
  </si>
  <si>
    <t>Kosten Variante B</t>
  </si>
  <si>
    <t>Schuljahr</t>
  </si>
  <si>
    <t xml:space="preserve">Kosten pro Vollzeiteinheit </t>
  </si>
  <si>
    <t>Gehaltskostenvergleich</t>
  </si>
  <si>
    <t>Anzahl Schüler/innen an den Schulen der Gemeinde</t>
  </si>
  <si>
    <t>Einwohner/innen</t>
  </si>
  <si>
    <t>pro Einwohner/in</t>
  </si>
  <si>
    <r>
      <t xml:space="preserve">enthält die Beträge, die der Kanton der Gemeinde entweder belasten oder gutschreiben wird. </t>
    </r>
    <r>
      <rPr>
        <sz val="12"/>
        <rFont val="Arial"/>
        <family val="2"/>
      </rPr>
      <t>Zeile 13 ist Basis für die Berechnung der monatlichen Akontozahlungen.</t>
    </r>
  </si>
  <si>
    <t>Personalkosten nach Abrechnung der Besonderen Massnahmen</t>
  </si>
  <si>
    <r>
      <t xml:space="preserve">In der </t>
    </r>
    <r>
      <rPr>
        <b/>
        <sz val="12"/>
        <rFont val="Arial"/>
        <family val="2"/>
      </rPr>
      <t>Berechnungstabelle</t>
    </r>
    <r>
      <rPr>
        <sz val="12"/>
        <rFont val="Arial"/>
        <family val="2"/>
      </rPr>
      <t xml:space="preserve"> lassen sich die grau hinterlegten Felder mit den Werten überschreiben, die für das jeweilige Planungsjahr gelten. </t>
    </r>
  </si>
  <si>
    <r>
      <t xml:space="preserve">Blatt </t>
    </r>
    <r>
      <rPr>
        <b/>
        <sz val="12"/>
        <rFont val="Arial"/>
        <family val="2"/>
      </rPr>
      <t>Daten</t>
    </r>
    <r>
      <rPr>
        <sz val="12"/>
        <rFont val="Arial"/>
        <family val="2"/>
      </rPr>
      <t xml:space="preserve"> bildet die Datenbasis und kann nicht bearbeitet werden.</t>
    </r>
  </si>
  <si>
    <t>Neue Finanzierung Volksschule</t>
  </si>
  <si>
    <t xml:space="preserve">Falls diese Kosten anderen Gemeinden verrechnet werden sollen und dies nicht über Gehaltskostenbeiträge für externe Schüler/innen gemacht wird, empfehlen wir, einen Verteilschlüssel anzuwenden. </t>
  </si>
  <si>
    <t>Die grauen Eingabefelder können / müssen überschrieben werden. Die angeführten Zahlen dienen als Beispiele!</t>
  </si>
  <si>
    <t>Beschriebene Felder ohne Füllung sind geschützt und z.T. mit Formeln hinterlegt.</t>
  </si>
  <si>
    <t xml:space="preserve">Leere Felder ohne Füllung lassen sich für eigene Berechnungen, Notizen etc. benützen. </t>
  </si>
  <si>
    <t xml:space="preserve">Die Anzahl Vollzeiteinheiten VZE eingeben, deren Kosten unter mehreren Gemeinden aufgeteilt werden sollen.  </t>
  </si>
  <si>
    <t xml:space="preserve">Die Kosten pro VZE des betreffenden Schuljahrs kontrollieren bzw. anpassen. </t>
  </si>
  <si>
    <t xml:space="preserve">In Spalte B die beteiligten Gemeinden eintragen, in den Zeilen deren Kennzahlen, die für den ausgewählten Verteilschlüssel relevant sind.  </t>
  </si>
  <si>
    <t>Entweder die VZE oder direkt den Betrag eingeben, der verteilt werden soll.</t>
  </si>
  <si>
    <t>Verrechnungstabelle</t>
  </si>
  <si>
    <t>â</t>
  </si>
  <si>
    <t>CHF / VZE</t>
  </si>
  <si>
    <t>Kosten CHF</t>
  </si>
  <si>
    <t>Betrag, der verteilt werden soll</t>
  </si>
  <si>
    <t>Aarwangen / ZBMO</t>
  </si>
  <si>
    <t>9.6</t>
  </si>
  <si>
    <t>zu verteilender Betrag</t>
  </si>
  <si>
    <t>auswählbarer Schlüssel</t>
  </si>
  <si>
    <t>nach Anzahl Schülern an den Schulstandorten</t>
  </si>
  <si>
    <t>nach Anzahl Wohnsitzschülern                in den Gemeinden</t>
  </si>
  <si>
    <t>nach Anzahl                       Einwohnern</t>
  </si>
  <si>
    <t>anderer Schlüssel</t>
  </si>
  <si>
    <r>
      <t xml:space="preserve">Entsprechende Anzahl                    in die grauen Felder eingeben! </t>
    </r>
    <r>
      <rPr>
        <sz val="11"/>
        <color theme="1"/>
        <rFont val="Calibri"/>
        <family val="2"/>
      </rPr>
      <t>↘</t>
    </r>
  </si>
  <si>
    <t>Schüler</t>
  </si>
  <si>
    <t>CHF / Schüler</t>
  </si>
  <si>
    <t>BMV-Lektionen</t>
  </si>
  <si>
    <t>CHF / Lektion</t>
  </si>
  <si>
    <t>Einwohner</t>
  </si>
  <si>
    <t>CHF / Einwohner</t>
  </si>
  <si>
    <t>Kostenanteil pro Gemeinde</t>
  </si>
  <si>
    <t>Sitzgemeinde od. -Verband</t>
  </si>
  <si>
    <t>Gemeinde der BMV-Region</t>
  </si>
  <si>
    <t>total Region</t>
  </si>
  <si>
    <t xml:space="preserve">Dieses Tool bietet verschiedene Schlüssel zur Weiterverrechnung an. </t>
  </si>
  <si>
    <t xml:space="preserve">Spalte N ergibt den Beitrag, den jede Gemeinde gemäss Schlüssel übernimmt,                                                             </t>
  </si>
  <si>
    <t>I35</t>
  </si>
  <si>
    <t>J35</t>
  </si>
  <si>
    <t>L35</t>
  </si>
  <si>
    <t>D37, F37, H37, J37,  L37</t>
  </si>
  <si>
    <t>B40  -  B59</t>
  </si>
  <si>
    <t>N40 - N59</t>
  </si>
  <si>
    <t>N61</t>
  </si>
  <si>
    <t xml:space="preserve">Je nach gewünschtem Verteilschlüssel ist der Betrag einzusetzen, der verrechnet werden soll. Dieser Betrag lässt sich auf mehrere Schlüssel verteilen. </t>
  </si>
  <si>
    <t>Übertrag in die Berechnungstabelle: Entlastung mit MINUS-Vorzeichen auf Zeile 45 / Belastung auf Zeile 46</t>
  </si>
  <si>
    <r>
      <t xml:space="preserve">Das Blatt </t>
    </r>
    <r>
      <rPr>
        <b/>
        <sz val="12"/>
        <rFont val="Arial"/>
        <family val="2"/>
      </rPr>
      <t xml:space="preserve">Berechnung VZE </t>
    </r>
    <r>
      <rPr>
        <sz val="12"/>
        <rFont val="Arial"/>
        <family val="2"/>
      </rPr>
      <t xml:space="preserve">dient zur Berechnung der Vollzeiteinheiten aus Lektionen und Beschäftigungsprozenten.  </t>
    </r>
  </si>
  <si>
    <t>Zur Anwendung der Berechnungstabelle:</t>
  </si>
  <si>
    <t>Das Berechnungstool besteht aus vier Tabellenblättern. Alle sind geschützt, ausgenommen grau hinterlegte Felder und leere Zellen, die für eigene Berechnungen, Notizen etc. benützt werden können:</t>
  </si>
  <si>
    <t>Affoltern i.E.</t>
  </si>
  <si>
    <t>Arni</t>
  </si>
  <si>
    <t>Bargen</t>
  </si>
  <si>
    <t>Biel</t>
  </si>
  <si>
    <t>Brienz</t>
  </si>
  <si>
    <t>Büren a.A.</t>
  </si>
  <si>
    <t>Corcelles</t>
  </si>
  <si>
    <t>Diessbach b.B.</t>
  </si>
  <si>
    <t>Kirchberg</t>
  </si>
  <si>
    <t>Kirchdorf</t>
  </si>
  <si>
    <t>Langnau i.E.</t>
  </si>
  <si>
    <t>Lengnau</t>
  </si>
  <si>
    <t>Muri b.B.</t>
  </si>
  <si>
    <t>Oberhofen</t>
  </si>
  <si>
    <t>Rapperswil</t>
  </si>
  <si>
    <t>Renan</t>
  </si>
  <si>
    <t>Ringgenberg</t>
  </si>
  <si>
    <t>Roches</t>
  </si>
  <si>
    <t>Roggwil</t>
  </si>
  <si>
    <t>Romont</t>
  </si>
  <si>
    <t>Röthenbach i.E.</t>
  </si>
  <si>
    <t>Saules</t>
  </si>
  <si>
    <t>Seedorf</t>
  </si>
  <si>
    <t>Studen</t>
  </si>
  <si>
    <t>Teuffenthal</t>
  </si>
  <si>
    <t>Wald</t>
  </si>
  <si>
    <t>Walterswil</t>
  </si>
  <si>
    <t>Zuzwil</t>
  </si>
  <si>
    <t>Kosten RU</t>
  </si>
  <si>
    <t xml:space="preserve">Total </t>
  </si>
  <si>
    <t xml:space="preserve">Kosten / VZE </t>
  </si>
  <si>
    <r>
      <t xml:space="preserve">Wohnsitzschüler                                        </t>
    </r>
    <r>
      <rPr>
        <sz val="12"/>
        <rFont val="Arial"/>
        <family val="2"/>
      </rPr>
      <t>15. September Vorjahr</t>
    </r>
  </si>
  <si>
    <r>
      <t xml:space="preserve">Standortschüler                                        </t>
    </r>
    <r>
      <rPr>
        <sz val="12"/>
        <color theme="1"/>
        <rFont val="Arial"/>
        <family val="2"/>
      </rPr>
      <t>15. September Vorjahr</t>
    </r>
  </si>
  <si>
    <t>Zusatzbeitrag für topographisch und demographisch stark belastete Gemeinden (Art. 17d FILAV): max. 70% der Kosten über 400 CHF / EW</t>
  </si>
  <si>
    <t>Gemeindeverband Sekstufe 1 Wichtrach</t>
  </si>
  <si>
    <t>Syndicat scolaire de Grand-Val</t>
  </si>
  <si>
    <t>Syndicat Scolaire de lécole secondaire du bas de vallée</t>
  </si>
  <si>
    <t>Communauté scolaire du district de La Neuveville</t>
  </si>
  <si>
    <t>Busswil</t>
  </si>
  <si>
    <t>Gymnasium Oberaargau</t>
  </si>
  <si>
    <t>Gymnasium Kirchenfeld</t>
  </si>
  <si>
    <t>Gymnasium Neufeld</t>
  </si>
  <si>
    <t>Bremgarten</t>
  </si>
  <si>
    <t>Wohlen b. Bern</t>
  </si>
  <si>
    <t>Gymnasium Burgdorf</t>
  </si>
  <si>
    <t>Sonceboz-Sombeval</t>
  </si>
  <si>
    <t>Sauge</t>
  </si>
  <si>
    <t>Gymnasium Hofwil</t>
  </si>
  <si>
    <t>Urtenen-Schönbühl</t>
  </si>
  <si>
    <t>Wiler b. U.</t>
  </si>
  <si>
    <t>Reichenbach</t>
  </si>
  <si>
    <t>Gymnasium Interlaken</t>
  </si>
  <si>
    <t>Commune mixte de Plateau de Diesse</t>
  </si>
  <si>
    <t>Stocken-Höfen</t>
  </si>
  <si>
    <t>Walliswil b. N.</t>
  </si>
  <si>
    <t>Walliswil b. W.</t>
  </si>
  <si>
    <t>Wangen a. A.</t>
  </si>
  <si>
    <t>Kalkulationstool: Neue Finanzierung der Volkschule</t>
  </si>
  <si>
    <t xml:space="preserve">Gemeindenummer eingeben!                   </t>
  </si>
  <si>
    <t>Gemeinde A</t>
  </si>
  <si>
    <t>Gemeinde B</t>
  </si>
  <si>
    <t>Finanzierung Volksschule: Kalkulationstool zur Berechnung der Kosten eines Schuljahres</t>
  </si>
  <si>
    <t>Pool für Spezialaufgaben</t>
  </si>
  <si>
    <t>Klassenlehrerlektion</t>
  </si>
  <si>
    <t>Oberstufenverband Büetigen-Diessbach-Dotzigen</t>
  </si>
  <si>
    <t>GV Oberstufenzentrum Unterlangenegg</t>
  </si>
  <si>
    <t>Gemeindeverband Schulimont</t>
  </si>
  <si>
    <t>Péry-La Heutte</t>
  </si>
  <si>
    <t>Petit-Val</t>
  </si>
  <si>
    <t>Valbirse</t>
  </si>
  <si>
    <t>Gymnase français de Bienne</t>
  </si>
  <si>
    <t>301</t>
  </si>
  <si>
    <t>302</t>
  </si>
  <si>
    <t>303</t>
  </si>
  <si>
    <t>304</t>
  </si>
  <si>
    <t>305</t>
  </si>
  <si>
    <t>306</t>
  </si>
  <si>
    <t>307</t>
  </si>
  <si>
    <t>309</t>
  </si>
  <si>
    <t>310</t>
  </si>
  <si>
    <t>311</t>
  </si>
  <si>
    <t>312</t>
  </si>
  <si>
    <t>321</t>
  </si>
  <si>
    <t>322</t>
  </si>
  <si>
    <t>323</t>
  </si>
  <si>
    <t>324</t>
  </si>
  <si>
    <t>325</t>
  </si>
  <si>
    <t>326</t>
  </si>
  <si>
    <t>329</t>
  </si>
  <si>
    <t>331</t>
  </si>
  <si>
    <t>332</t>
  </si>
  <si>
    <t>333</t>
  </si>
  <si>
    <t>335</t>
  </si>
  <si>
    <t>336</t>
  </si>
  <si>
    <t>337</t>
  </si>
  <si>
    <t>338</t>
  </si>
  <si>
    <t>339</t>
  </si>
  <si>
    <t>340</t>
  </si>
  <si>
    <t>341</t>
  </si>
  <si>
    <t>342</t>
  </si>
  <si>
    <t>344</t>
  </si>
  <si>
    <t>345</t>
  </si>
  <si>
    <t>351</t>
  </si>
  <si>
    <t>352</t>
  </si>
  <si>
    <t>353</t>
  </si>
  <si>
    <t>354</t>
  </si>
  <si>
    <t>355</t>
  </si>
  <si>
    <t>356</t>
  </si>
  <si>
    <t>357</t>
  </si>
  <si>
    <t>358</t>
  </si>
  <si>
    <t>359</t>
  </si>
  <si>
    <t>360</t>
  </si>
  <si>
    <t>361</t>
  </si>
  <si>
    <t>362</t>
  </si>
  <si>
    <t>363</t>
  </si>
  <si>
    <t>371</t>
  </si>
  <si>
    <t>372</t>
  </si>
  <si>
    <t>381</t>
  </si>
  <si>
    <t>382</t>
  </si>
  <si>
    <t>383</t>
  </si>
  <si>
    <t>385</t>
  </si>
  <si>
    <t>386</t>
  </si>
  <si>
    <t>387</t>
  </si>
  <si>
    <t>388</t>
  </si>
  <si>
    <t>389</t>
  </si>
  <si>
    <t>390</t>
  </si>
  <si>
    <t>391</t>
  </si>
  <si>
    <t>392</t>
  </si>
  <si>
    <t>393</t>
  </si>
  <si>
    <t>394</t>
  </si>
  <si>
    <t>401</t>
  </si>
  <si>
    <t>402</t>
  </si>
  <si>
    <t>403</t>
  </si>
  <si>
    <t>404</t>
  </si>
  <si>
    <t>405</t>
  </si>
  <si>
    <t>406</t>
  </si>
  <si>
    <t>407</t>
  </si>
  <si>
    <t>408</t>
  </si>
  <si>
    <t>409</t>
  </si>
  <si>
    <t>410</t>
  </si>
  <si>
    <t>411</t>
  </si>
  <si>
    <t>412</t>
  </si>
  <si>
    <t>413</t>
  </si>
  <si>
    <t>414</t>
  </si>
  <si>
    <t>415</t>
  </si>
  <si>
    <t>418</t>
  </si>
  <si>
    <t>420</t>
  </si>
  <si>
    <t>421</t>
  </si>
  <si>
    <t>422</t>
  </si>
  <si>
    <t>423</t>
  </si>
  <si>
    <t>424</t>
  </si>
  <si>
    <t>431</t>
  </si>
  <si>
    <t>432</t>
  </si>
  <si>
    <t>433</t>
  </si>
  <si>
    <t>434</t>
  </si>
  <si>
    <t>435</t>
  </si>
  <si>
    <t>437</t>
  </si>
  <si>
    <t>438</t>
  </si>
  <si>
    <t>441</t>
  </si>
  <si>
    <t>442</t>
  </si>
  <si>
    <t>443</t>
  </si>
  <si>
    <t>444</t>
  </si>
  <si>
    <t>445</t>
  </si>
  <si>
    <t>446</t>
  </si>
  <si>
    <t>448</t>
  </si>
  <si>
    <t>449</t>
  </si>
  <si>
    <t>450</t>
  </si>
  <si>
    <t>491</t>
  </si>
  <si>
    <t>492</t>
  </si>
  <si>
    <t>493</t>
  </si>
  <si>
    <t>494</t>
  </si>
  <si>
    <t>495</t>
  </si>
  <si>
    <t>496</t>
  </si>
  <si>
    <t>497</t>
  </si>
  <si>
    <t>498</t>
  </si>
  <si>
    <t>499</t>
  </si>
  <si>
    <t>500</t>
  </si>
  <si>
    <t>501</t>
  </si>
  <si>
    <t>502</t>
  </si>
  <si>
    <t>533</t>
  </si>
  <si>
    <t>535</t>
  </si>
  <si>
    <t>538</t>
  </si>
  <si>
    <t>540</t>
  </si>
  <si>
    <t>541</t>
  </si>
  <si>
    <t>543</t>
  </si>
  <si>
    <t>544</t>
  </si>
  <si>
    <t>546</t>
  </si>
  <si>
    <t>551</t>
  </si>
  <si>
    <t>552</t>
  </si>
  <si>
    <t>553</t>
  </si>
  <si>
    <t>554</t>
  </si>
  <si>
    <t>556</t>
  </si>
  <si>
    <t>557</t>
  </si>
  <si>
    <t>561</t>
  </si>
  <si>
    <t>562</t>
  </si>
  <si>
    <t>563</t>
  </si>
  <si>
    <t>564</t>
  </si>
  <si>
    <t>565</t>
  </si>
  <si>
    <t>566</t>
  </si>
  <si>
    <t>567</t>
  </si>
  <si>
    <t>571</t>
  </si>
  <si>
    <t>572</t>
  </si>
  <si>
    <t>573</t>
  </si>
  <si>
    <t>574</t>
  </si>
  <si>
    <t>575</t>
  </si>
  <si>
    <t>576</t>
  </si>
  <si>
    <t>577</t>
  </si>
  <si>
    <t>578</t>
  </si>
  <si>
    <t>579</t>
  </si>
  <si>
    <t>580</t>
  </si>
  <si>
    <t>581</t>
  </si>
  <si>
    <t>582</t>
  </si>
  <si>
    <t>584</t>
  </si>
  <si>
    <t>585</t>
  </si>
  <si>
    <t>586</t>
  </si>
  <si>
    <t>587</t>
  </si>
  <si>
    <t>588</t>
  </si>
  <si>
    <t>589</t>
  </si>
  <si>
    <t>590</t>
  </si>
  <si>
    <t>591</t>
  </si>
  <si>
    <t>592</t>
  </si>
  <si>
    <t>593</t>
  </si>
  <si>
    <t>594</t>
  </si>
  <si>
    <t>602</t>
  </si>
  <si>
    <t>603</t>
  </si>
  <si>
    <t>605</t>
  </si>
  <si>
    <t>606</t>
  </si>
  <si>
    <t>607</t>
  </si>
  <si>
    <t>608</t>
  </si>
  <si>
    <t>609</t>
  </si>
  <si>
    <t>610</t>
  </si>
  <si>
    <t>611</t>
  </si>
  <si>
    <t>612</t>
  </si>
  <si>
    <t>613</t>
  </si>
  <si>
    <t>614</t>
  </si>
  <si>
    <t>615</t>
  </si>
  <si>
    <t>616</t>
  </si>
  <si>
    <t>617</t>
  </si>
  <si>
    <t>619</t>
  </si>
  <si>
    <t>620</t>
  </si>
  <si>
    <t>622</t>
  </si>
  <si>
    <t>623</t>
  </si>
  <si>
    <t>626</t>
  </si>
  <si>
    <t>627</t>
  </si>
  <si>
    <t>628</t>
  </si>
  <si>
    <t>629</t>
  </si>
  <si>
    <t>630</t>
  </si>
  <si>
    <t>632</t>
  </si>
  <si>
    <t>662</t>
  </si>
  <si>
    <t>663</t>
  </si>
  <si>
    <t>665</t>
  </si>
  <si>
    <t>666</t>
  </si>
  <si>
    <t>667</t>
  </si>
  <si>
    <t>668</t>
  </si>
  <si>
    <t>669</t>
  </si>
  <si>
    <t>670</t>
  </si>
  <si>
    <t>671</t>
  </si>
  <si>
    <t>681</t>
  </si>
  <si>
    <t>683</t>
  </si>
  <si>
    <t>687</t>
  </si>
  <si>
    <t>690</t>
  </si>
  <si>
    <t>691</t>
  </si>
  <si>
    <t>692</t>
  </si>
  <si>
    <t>694</t>
  </si>
  <si>
    <t>696</t>
  </si>
  <si>
    <t>700</t>
  </si>
  <si>
    <t>701</t>
  </si>
  <si>
    <t>703</t>
  </si>
  <si>
    <t>704</t>
  </si>
  <si>
    <t>706</t>
  </si>
  <si>
    <t>707</t>
  </si>
  <si>
    <t>708</t>
  </si>
  <si>
    <t>709</t>
  </si>
  <si>
    <t>711</t>
  </si>
  <si>
    <t>713</t>
  </si>
  <si>
    <t>715</t>
  </si>
  <si>
    <t>716</t>
  </si>
  <si>
    <t>717</t>
  </si>
  <si>
    <t>723</t>
  </si>
  <si>
    <t>724</t>
  </si>
  <si>
    <t>726</t>
  </si>
  <si>
    <t>731</t>
  </si>
  <si>
    <t>732</t>
  </si>
  <si>
    <t>733</t>
  </si>
  <si>
    <t>734</t>
  </si>
  <si>
    <t>735</t>
  </si>
  <si>
    <t>736</t>
  </si>
  <si>
    <t>737</t>
  </si>
  <si>
    <t>738</t>
  </si>
  <si>
    <t>739</t>
  </si>
  <si>
    <t>740</t>
  </si>
  <si>
    <t>741</t>
  </si>
  <si>
    <t>742</t>
  </si>
  <si>
    <t>743</t>
  </si>
  <si>
    <t>744</t>
  </si>
  <si>
    <t>745</t>
  </si>
  <si>
    <t>746</t>
  </si>
  <si>
    <t>747</t>
  </si>
  <si>
    <t>748</t>
  </si>
  <si>
    <t>749</t>
  </si>
  <si>
    <t>750</t>
  </si>
  <si>
    <t>751</t>
  </si>
  <si>
    <t>754</t>
  </si>
  <si>
    <t>755</t>
  </si>
  <si>
    <t>756</t>
  </si>
  <si>
    <t>761</t>
  </si>
  <si>
    <t>762</t>
  </si>
  <si>
    <t>763</t>
  </si>
  <si>
    <t>766</t>
  </si>
  <si>
    <t>767</t>
  </si>
  <si>
    <t>768</t>
  </si>
  <si>
    <t>769</t>
  </si>
  <si>
    <t>770</t>
  </si>
  <si>
    <t>782</t>
  </si>
  <si>
    <t>783</t>
  </si>
  <si>
    <t>784</t>
  </si>
  <si>
    <t>785</t>
  </si>
  <si>
    <t>786</t>
  </si>
  <si>
    <t>791</t>
  </si>
  <si>
    <t>792</t>
  </si>
  <si>
    <t>793</t>
  </si>
  <si>
    <t>794</t>
  </si>
  <si>
    <t>841</t>
  </si>
  <si>
    <t>842</t>
  </si>
  <si>
    <t>843</t>
  </si>
  <si>
    <t>852</t>
  </si>
  <si>
    <t>853</t>
  </si>
  <si>
    <t>855</t>
  </si>
  <si>
    <t>861</t>
  </si>
  <si>
    <t>863</t>
  </si>
  <si>
    <t>866</t>
  </si>
  <si>
    <t>867</t>
  </si>
  <si>
    <t>868</t>
  </si>
  <si>
    <t>869</t>
  </si>
  <si>
    <t>870</t>
  </si>
  <si>
    <t>872</t>
  </si>
  <si>
    <t>877</t>
  </si>
  <si>
    <t>879</t>
  </si>
  <si>
    <t>880</t>
  </si>
  <si>
    <t>883</t>
  </si>
  <si>
    <t>884</t>
  </si>
  <si>
    <t>885</t>
  </si>
  <si>
    <t>886</t>
  </si>
  <si>
    <t>888</t>
  </si>
  <si>
    <t>901</t>
  </si>
  <si>
    <t>902</t>
  </si>
  <si>
    <t>903</t>
  </si>
  <si>
    <t>904</t>
  </si>
  <si>
    <t>905</t>
  </si>
  <si>
    <t>906</t>
  </si>
  <si>
    <t>907</t>
  </si>
  <si>
    <t>908</t>
  </si>
  <si>
    <t>909</t>
  </si>
  <si>
    <t>921</t>
  </si>
  <si>
    <t>922</t>
  </si>
  <si>
    <t>923</t>
  </si>
  <si>
    <t>924</t>
  </si>
  <si>
    <t>925</t>
  </si>
  <si>
    <t>927</t>
  </si>
  <si>
    <t>928</t>
  </si>
  <si>
    <t>929</t>
  </si>
  <si>
    <t>931</t>
  </si>
  <si>
    <t>932</t>
  </si>
  <si>
    <t>934</t>
  </si>
  <si>
    <t>935</t>
  </si>
  <si>
    <t>936</t>
  </si>
  <si>
    <t>938</t>
  </si>
  <si>
    <t>939</t>
  </si>
  <si>
    <t>940</t>
  </si>
  <si>
    <t>941</t>
  </si>
  <si>
    <t>942</t>
  </si>
  <si>
    <t>943</t>
  </si>
  <si>
    <t>944</t>
  </si>
  <si>
    <t>945</t>
  </si>
  <si>
    <t>946</t>
  </si>
  <si>
    <t>948</t>
  </si>
  <si>
    <t>951</t>
  </si>
  <si>
    <t>952</t>
  </si>
  <si>
    <t>953</t>
  </si>
  <si>
    <t>954</t>
  </si>
  <si>
    <t>955</t>
  </si>
  <si>
    <t>956</t>
  </si>
  <si>
    <t>957</t>
  </si>
  <si>
    <t>958</t>
  </si>
  <si>
    <t>959</t>
  </si>
  <si>
    <t>960</t>
  </si>
  <si>
    <t>971</t>
  </si>
  <si>
    <t>972</t>
  </si>
  <si>
    <t>973</t>
  </si>
  <si>
    <t>975</t>
  </si>
  <si>
    <t>976</t>
  </si>
  <si>
    <t>977</t>
  </si>
  <si>
    <t>979</t>
  </si>
  <si>
    <t>980</t>
  </si>
  <si>
    <t>981</t>
  </si>
  <si>
    <t>982</t>
  </si>
  <si>
    <t>983</t>
  </si>
  <si>
    <t>985</t>
  </si>
  <si>
    <t>987</t>
  </si>
  <si>
    <t>988</t>
  </si>
  <si>
    <t>989</t>
  </si>
  <si>
    <t>990</t>
  </si>
  <si>
    <t>991</t>
  </si>
  <si>
    <t>992</t>
  </si>
  <si>
    <t>995</t>
  </si>
  <si>
    <t>3291</t>
  </si>
  <si>
    <t>3511</t>
  </si>
  <si>
    <t>3512</t>
  </si>
  <si>
    <t>3551</t>
  </si>
  <si>
    <t>3711</t>
  </si>
  <si>
    <t>3713</t>
  </si>
  <si>
    <t>4041</t>
  </si>
  <si>
    <t>5461</t>
  </si>
  <si>
    <t>5811</t>
  </si>
  <si>
    <t>9422</t>
  </si>
  <si>
    <t>10000</t>
  </si>
  <si>
    <t>10001</t>
  </si>
  <si>
    <t>10004</t>
  </si>
  <si>
    <t>10005</t>
  </si>
  <si>
    <t>10006</t>
  </si>
  <si>
    <t>10008</t>
  </si>
  <si>
    <t>10009</t>
  </si>
  <si>
    <t>10010</t>
  </si>
  <si>
    <t>10011</t>
  </si>
  <si>
    <t>10012</t>
  </si>
  <si>
    <t>10013</t>
  </si>
  <si>
    <t>10014</t>
  </si>
  <si>
    <t>10015</t>
  </si>
  <si>
    <t>10016</t>
  </si>
  <si>
    <t>10017</t>
  </si>
  <si>
    <t>10019</t>
  </si>
  <si>
    <t>10020</t>
  </si>
  <si>
    <t>10021</t>
  </si>
  <si>
    <t>10023</t>
  </si>
  <si>
    <t>10024</t>
  </si>
  <si>
    <t>10027</t>
  </si>
  <si>
    <t>10028</t>
  </si>
  <si>
    <t>10029</t>
  </si>
  <si>
    <t>10030</t>
  </si>
  <si>
    <t>10032</t>
  </si>
  <si>
    <t>10033</t>
  </si>
  <si>
    <t>10034</t>
  </si>
  <si>
    <t>10036</t>
  </si>
  <si>
    <t>10037</t>
  </si>
  <si>
    <t>10038</t>
  </si>
  <si>
    <t>10039</t>
  </si>
  <si>
    <t>10040</t>
  </si>
  <si>
    <t>10041</t>
  </si>
  <si>
    <t>10042</t>
  </si>
  <si>
    <t>10043</t>
  </si>
  <si>
    <t>10044</t>
  </si>
  <si>
    <t>10046</t>
  </si>
  <si>
    <t>Thurnen</t>
  </si>
  <si>
    <t>Syndicat scolaire Saicourt-Petit-Val</t>
  </si>
  <si>
    <t>889</t>
  </si>
  <si>
    <t>10047</t>
  </si>
  <si>
    <r>
      <t xml:space="preserve">Vollzeiteinheiten GK 7 </t>
    </r>
    <r>
      <rPr>
        <sz val="12"/>
        <rFont val="Arial"/>
        <family val="2"/>
      </rPr>
      <t>Basis: Pensenmeldung August aktuelles Schuljahr</t>
    </r>
  </si>
  <si>
    <t>Standardi-sierung GK7</t>
  </si>
  <si>
    <t>10048</t>
  </si>
  <si>
    <t>Communauté de l'école secondaire de la Courtine</t>
  </si>
  <si>
    <t>Schulverband Trub-Trubschachen</t>
  </si>
  <si>
    <t>2021</t>
  </si>
  <si>
    <t>Oberwil bei Büren</t>
  </si>
  <si>
    <t>Rüti bei Büren</t>
  </si>
  <si>
    <t>Hasle bei Burgdorf</t>
  </si>
  <si>
    <t>Rüti bei Lyssach</t>
  </si>
  <si>
    <t>Deisswil bei Münchenbuchsee</t>
  </si>
  <si>
    <t>Aeschi bei Spiez</t>
  </si>
  <si>
    <t>Hofstetten bei Brienz</t>
  </si>
  <si>
    <t>Matten bei Interlaken</t>
  </si>
  <si>
    <t>Niederried b.Interlaken</t>
  </si>
  <si>
    <t>Oberried am Thunersee</t>
  </si>
  <si>
    <t>Schwanden bei Brienz</t>
  </si>
  <si>
    <t>Erlenbach im Simmental</t>
  </si>
  <si>
    <t>Oberwil im Simmental</t>
  </si>
  <si>
    <t>Gymnasium Köniz-Lerbermatt</t>
  </si>
  <si>
    <t>Gymnasium Biel-Seeland</t>
  </si>
  <si>
    <t>Gymnasium Thun</t>
  </si>
  <si>
    <t>Oberstufenverband Ins</t>
  </si>
  <si>
    <t>einf. sonderpäd. Massnahmen</t>
  </si>
  <si>
    <t>Regelschul-unterricht</t>
  </si>
  <si>
    <t>seM</t>
  </si>
  <si>
    <t>davon Schüler/innen in Talentförderung</t>
  </si>
  <si>
    <t>7a</t>
  </si>
  <si>
    <t>7b</t>
  </si>
  <si>
    <t>Total Schüler/innen in Talentförderung</t>
  </si>
  <si>
    <t>Total Schüler/innen aus Asylbereich</t>
  </si>
  <si>
    <t>- Summe der Gehaltkostenbeiträge f. Talente (Art. 24g FILAG)</t>
  </si>
  <si>
    <t>- Summe der Gehaltskostenbeiträge f. Asylbereich (Art. 24f FILAG)</t>
  </si>
  <si>
    <t>Basisstufen-Schüler/innen mit Asylbereich und Talente</t>
  </si>
  <si>
    <t>Prim-Schüler/innen mit Asylbereich und Talente</t>
  </si>
  <si>
    <t>Sek-I-Schüler/innen mit Asylbereich und Talente</t>
  </si>
  <si>
    <t>KG-Schüler/innen mit mit Asylbereich und Talente</t>
  </si>
  <si>
    <t>Schüler/innen Asylbereich</t>
  </si>
  <si>
    <t>Schüler/innen Talente</t>
  </si>
  <si>
    <t>insges.Asylbereich</t>
  </si>
  <si>
    <t>insges. Talente</t>
  </si>
  <si>
    <t>insges. Asylbereich</t>
  </si>
  <si>
    <t>23a</t>
  </si>
  <si>
    <t>23b</t>
  </si>
  <si>
    <t>MR-Region:</t>
  </si>
  <si>
    <t xml:space="preserve">Der Kanton belastet 50% der Kosten für einfache sonderpädagogische Massnhamen und Spezialunterricht (MR) denjenigen Gemeinden / Schulverbänden, die die entsprechenden Pensen melden. Die Weiterverrechnung der Kosten bleibt den Gemeinden / Schulverbänden überlassen. </t>
  </si>
  <si>
    <t xml:space="preserve">einfache sonderpädagogische Massnahmen (MR) und Spezialunterricht: Schlüssel zur Verrechnung der Kosten </t>
  </si>
  <si>
    <t xml:space="preserve">Gemeinden mit vielen abgegebenen Schüler/innen mit je unterschiedlichen Gehaltskostenbeiträgen empfiehlt die BKD die Gehaltskostenbeiträge separat zu berechnen. </t>
  </si>
  <si>
    <r>
      <t xml:space="preserve">enthält die mit der Vorrechnung des aktuellen Schuljahrs identischen Vollzeiteinheiten per Stichtag 30. August. Diese werden in Zeile 4b kopiert. Die BKD empfiehlt, für die Planung von den Zahlen des aktuellen Schuljahrs auszugehen und Änderungen in Klassenstruktur und Lektionenzuteilung mit Hilfe des Tabellenblatts </t>
    </r>
    <r>
      <rPr>
        <b/>
        <sz val="12"/>
        <rFont val="Arial"/>
        <family val="2"/>
      </rPr>
      <t xml:space="preserve">Berechnung VZE </t>
    </r>
    <r>
      <rPr>
        <sz val="12"/>
        <rFont val="Arial"/>
        <family val="2"/>
      </rPr>
      <t xml:space="preserve">auszurechnen.    </t>
    </r>
  </si>
  <si>
    <t xml:space="preserve">Die BKD bittet die MR-Sitzgemeinden, diese Verrechnung im Budgetierungsprozess mit den angeschlossen Gemeinden zu klären. </t>
  </si>
  <si>
    <r>
      <t xml:space="preserve">Diese Zeilen sind wichtig gerade auch für solche Gemeinden, die für andere Gemeinden die einfachen sonderpädagogischen Massnahmen organisieren und die Lehrpersonen dazu anstellen. Die BKD empfiehlt, diese Gehaltskosten mit einem möglichst einfachen Schlüssel den angeschlossenen Gemeinden zu verrechnen. Beispiele dazu bietet die Tabelle </t>
    </r>
    <r>
      <rPr>
        <b/>
        <sz val="12"/>
        <rFont val="Arial"/>
        <family val="2"/>
      </rPr>
      <t xml:space="preserve">MR-Schlüssel </t>
    </r>
    <r>
      <rPr>
        <sz val="12"/>
        <rFont val="Arial"/>
        <family val="2"/>
      </rPr>
      <t xml:space="preserve">(Blatt 3). </t>
    </r>
  </si>
  <si>
    <r>
      <t xml:space="preserve">Das Blatt </t>
    </r>
    <r>
      <rPr>
        <b/>
        <sz val="12"/>
        <rFont val="Arial"/>
        <family val="2"/>
      </rPr>
      <t xml:space="preserve">MR_Schlüssel </t>
    </r>
    <r>
      <rPr>
        <sz val="12"/>
        <rFont val="Arial"/>
        <family val="2"/>
      </rPr>
      <t xml:space="preserve">zeigt verschiedene Möglichkeiten auf, wie Kosten für einfache sonderpädagogische Massnahmen auf mehrere Gemeinden verteilt werden können. Das Ergebnis wird in die Berechnungstabelle Zeile 45 (Entlastung bzw. Einnahmen einfache sonderpädagagogische Massnahmen) und Zeile 46 (Belastung bzw. Ausgaben einfache sonderpädagogische Massnahmen) übertragen.   </t>
    </r>
  </si>
  <si>
    <t xml:space="preserve">Total einf. sonderpäd. Mass. (MR)  </t>
  </si>
  <si>
    <t>MR</t>
  </si>
  <si>
    <t xml:space="preserve">nach MR-Lektionenpool </t>
  </si>
  <si>
    <t>Kosten MR</t>
  </si>
  <si>
    <t>-  Gutschriften für Schüler/innen in Talenförderung</t>
  </si>
  <si>
    <t>Zur Berücksichtigung der Gehaltserhöhungen empfiehlt die BKD die Werte aus den Zeilen 13, 45, 46, 49 und 52 der Berechnungstabelle bei der Übertragung ins Budget und in den Finanzplan der Gemeinde mit den folgenden Zuschlägen aufzurechnen:</t>
  </si>
  <si>
    <t>2023/24</t>
  </si>
  <si>
    <t>einf. sonderpäd. Massn. KG</t>
  </si>
  <si>
    <t xml:space="preserve">einf. sonderpäd. Massn. Basisstufe </t>
  </si>
  <si>
    <t>einf. sonderpäd. Massn. Prim</t>
  </si>
  <si>
    <t>einf. sonderpäd. Massn. Sek I</t>
  </si>
  <si>
    <t>Regelunterr. Prim</t>
  </si>
  <si>
    <t xml:space="preserve">Regelunterr. Sek I </t>
  </si>
  <si>
    <t xml:space="preserve">Regelunterr. Basisstufe  </t>
  </si>
  <si>
    <t xml:space="preserve">Regelunterr. KG </t>
  </si>
  <si>
    <t>Teuerung</t>
  </si>
  <si>
    <t>Total kumuliert</t>
  </si>
  <si>
    <t>Lohnaufstieg  (1.5% ./. Rotations-gew. 0.8%)</t>
  </si>
  <si>
    <t>Variante A: ursprüngliche Anrechnung der Klassenlehrlektion</t>
  </si>
  <si>
    <t>Variante B: neue Anrechnung der Klassenlehrlektion</t>
  </si>
  <si>
    <t>Klassenlehrlektion</t>
  </si>
  <si>
    <t>Mehr- / Minderkosten durch neue Anrechnung der Klassenlehrlektion</t>
  </si>
  <si>
    <t>Gesamtresultat Variante A</t>
  </si>
  <si>
    <t>Gesamtresultat Variante B</t>
  </si>
  <si>
    <t>Mehr-/Minderkosten für die Gemeinde</t>
  </si>
  <si>
    <t xml:space="preserve">Diese Empfehlung stützt sich auf die im Juni 2024 bestehenden Planungsannahmen des Kantons für den Personalbereich. </t>
  </si>
  <si>
    <t>Kosten Vorrechnung 2024/25</t>
  </si>
  <si>
    <r>
      <t xml:space="preserve">Ein-wohner
</t>
    </r>
    <r>
      <rPr>
        <sz val="10"/>
        <rFont val="Arial"/>
        <family val="2"/>
      </rPr>
      <t>Mittlere Wohnbe-völkerung Vorjahr</t>
    </r>
  </si>
  <si>
    <t>Gesamtsumme der Personalkosten</t>
  </si>
  <si>
    <t>Kosten einer VZE im Schuljahr 2024/25</t>
  </si>
  <si>
    <t>davon Schüler/innen aus Asylbereich</t>
  </si>
  <si>
    <t>3aa</t>
  </si>
  <si>
    <t>3ab</t>
  </si>
  <si>
    <t>3ba</t>
  </si>
  <si>
    <t>3bc</t>
  </si>
  <si>
    <t>-  Gutschriften für Schüler/innen aus Asylbereich</t>
  </si>
  <si>
    <t>Personalkosten der Gemeinde nach Gutschrift f. Asylbereich und Talentförderung</t>
  </si>
  <si>
    <t>pro Schüler/in am Standort (ohne Asylbereich und ohne Talentförderung)</t>
  </si>
  <si>
    <t>17a</t>
  </si>
  <si>
    <t>17b</t>
  </si>
  <si>
    <t>Total Personalkosten aller Gemeinden</t>
  </si>
  <si>
    <t>Total Schülerbeiträge vor Abzug Gehaltskostenbeiträge f. Asylbereich und Talente</t>
  </si>
  <si>
    <t xml:space="preserve">variabler Beitrag pro indexgewichtete/n Schüler/in </t>
  </si>
  <si>
    <t>Basisbeitrag</t>
  </si>
  <si>
    <t>variabler Beitrag</t>
  </si>
  <si>
    <t>Gehaltskostenbeitrag zugut pro Schüler/in (ohne Asylbereich und ohne Talentförderung)</t>
  </si>
  <si>
    <t>Anzahl Schüler/innen an den Schulen der Gemeinde (ohne Asylbereich und Talentförderung)</t>
  </si>
  <si>
    <t>Anzahl Schüler/innen in anderen Gemeinden</t>
  </si>
  <si>
    <t>Mit dem Berechnungstool ist es möglich, zukünftige Schuljahre auf den Grundlagen des Schuljahres 2024/25 zu simulieren.</t>
  </si>
  <si>
    <t xml:space="preserve">enthalten die Schülerzahlen der Schülerstatistik per Stichtag des Vorjahrs. Diese werden automatisch in die Zeilen 1b - 3bb kopiert. Die BKD empfiehlt, diese Zeilen mit den möglichst genauen Werten für das jeweilige Planungsjahr zu überschreiben. </t>
  </si>
  <si>
    <t>Zeilen 1a - 3ab</t>
  </si>
  <si>
    <t xml:space="preserve">In der Zelle L35 erscheinen jetzt die Kosten, die verteilt werden sollen. </t>
  </si>
  <si>
    <t xml:space="preserve">Die Kosten, die verteilt werden sollen, können auch direkt in dieser Zelle eingegeben werden.  </t>
  </si>
  <si>
    <t>Zelle N61 zeigt den Gesamtbetrag, der verteilt wird.</t>
  </si>
  <si>
    <t>2024/25</t>
  </si>
  <si>
    <t xml:space="preserve">Schuljahr 2025/26           +  2.2 %  </t>
  </si>
  <si>
    <t xml:space="preserve">Schuljahr 2026/27           +  4.2 %  </t>
  </si>
  <si>
    <t xml:space="preserve">Schuljahr 2027/28           +  6.2 %  </t>
  </si>
  <si>
    <t xml:space="preserve">Schuljahr 2028/29           +  8.2 %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</si>
</sst>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0.0"/>
    <numFmt numFmtId="166" formatCode="0.0%"/>
    <numFmt numFmtId="167" formatCode="_(* #,##0_);_(* \(#,##0\);_(* &quot;-&quot;??_);_(@_)"/>
    <numFmt numFmtId="168" formatCode="#,##0.0000"/>
    <numFmt numFmtId="169" formatCode="_ * #,##0_ ;_ * \-#,##0_ ;_ * &quot;-&quot;??_ ;_ @_ "/>
    <numFmt numFmtId="170" formatCode="0.0000%"/>
    <numFmt numFmtId="171" formatCode="_ * #,##0.0000_ ;_ * \-#,##0.0000_ ;_ * &quot;-&quot;??_ ;_ @_ "/>
    <numFmt numFmtId="172" formatCode="0.0000"/>
    <numFmt numFmtId="173" formatCode="_(* #,##0.0000_);_(* \(#,##0.0000\);_(* &quot;-&quot;??_);_(@_)"/>
    <numFmt numFmtId="174" formatCode="#,##0_ ;\-#,##0\ "/>
    <numFmt numFmtId="175" formatCode="#,##0.00_ ;\-#,##0.00\ "/>
  </numFmts>
  <fonts count="10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4"/>
      <name val="Arial"/>
      <family val="2"/>
    </font>
    <font>
      <b/>
      <sz val="10"/>
      <name val="Arial Narrow"/>
      <family val="2"/>
    </font>
    <font>
      <b/>
      <sz val="12"/>
      <name val="Arial"/>
      <family val="2"/>
    </font>
    <font>
      <sz val="12"/>
      <name val="Arial Narrow"/>
      <family val="2"/>
    </font>
    <font>
      <sz val="10"/>
      <name val="Arial"/>
      <family val="2"/>
    </font>
    <font>
      <sz val="10"/>
      <color indexed="8"/>
      <name val="Arial"/>
      <family val="2"/>
    </font>
    <font>
      <b/>
      <sz val="11"/>
      <name val="Arial"/>
      <family val="2"/>
    </font>
    <font>
      <sz val="11"/>
      <name val="Arial"/>
      <family val="2"/>
    </font>
    <font>
      <b/>
      <sz val="14"/>
      <name val="Arial Narrow"/>
      <family val="2"/>
    </font>
    <font>
      <b/>
      <sz val="11"/>
      <color indexed="12"/>
      <name val="Arial"/>
      <family val="2"/>
    </font>
    <font>
      <b/>
      <sz val="11"/>
      <name val="Arial Narrow"/>
      <family val="2"/>
    </font>
    <font>
      <sz val="12"/>
      <name val="Arial"/>
      <family val="2"/>
    </font>
    <font>
      <b/>
      <i/>
      <sz val="12"/>
      <name val="Arial"/>
      <family val="2"/>
    </font>
    <font>
      <i/>
      <sz val="12"/>
      <name val="Arial"/>
      <family val="2"/>
    </font>
    <font>
      <sz val="11"/>
      <color indexed="8"/>
      <name val="Arial"/>
      <family val="2"/>
    </font>
    <font>
      <sz val="11"/>
      <name val="Arial"/>
      <family val="2"/>
    </font>
    <font>
      <b/>
      <sz val="11"/>
      <name val="Arial"/>
      <family val="2"/>
    </font>
    <font>
      <sz val="11"/>
      <name val="Arial Narrow"/>
      <family val="2"/>
    </font>
    <font>
      <sz val="12"/>
      <color indexed="4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S Sans Serif"/>
      <family val="2"/>
    </font>
    <font>
      <b/>
      <sz val="20"/>
      <name val="Arial"/>
      <family val="2"/>
    </font>
    <font>
      <b/>
      <sz val="12"/>
      <color indexed="53"/>
      <name val="Arial"/>
      <family val="2"/>
    </font>
    <font>
      <sz val="14"/>
      <name val="Arial"/>
      <family val="2"/>
    </font>
    <font>
      <sz val="14"/>
      <name val="Arial Narrow"/>
      <family val="2"/>
    </font>
    <font>
      <b/>
      <sz val="10"/>
      <color indexed="57"/>
      <name val="Arial"/>
      <family val="2"/>
    </font>
    <font>
      <b/>
      <sz val="12"/>
      <color indexed="57"/>
      <name val="Arial"/>
      <family val="2"/>
    </font>
    <font>
      <i/>
      <sz val="11"/>
      <name val="Arial"/>
      <family val="2"/>
    </font>
    <font>
      <sz val="12"/>
      <color indexed="22"/>
      <name val="Arial"/>
      <family val="2"/>
    </font>
    <font>
      <sz val="11"/>
      <color indexed="12"/>
      <name val="Arial"/>
      <family val="2"/>
    </font>
    <font>
      <sz val="11"/>
      <color indexed="10"/>
      <name val="Arial"/>
      <family val="2"/>
    </font>
    <font>
      <b/>
      <sz val="11"/>
      <color indexed="10"/>
      <name val="Arial"/>
      <family val="2"/>
    </font>
    <font>
      <sz val="11"/>
      <color indexed="8"/>
      <name val="Tahoma"/>
      <family val="2"/>
    </font>
    <font>
      <sz val="12"/>
      <color rgb="FF00B050"/>
      <name val="Arial"/>
      <family val="2"/>
    </font>
    <font>
      <b/>
      <sz val="12"/>
      <color rgb="FF00B050"/>
      <name val="Arial"/>
      <family val="2"/>
    </font>
    <font>
      <sz val="12"/>
      <color theme="0" tint="-0.499984740745262"/>
      <name val="Arial"/>
      <family val="2"/>
    </font>
    <font>
      <sz val="10"/>
      <name val="Arial"/>
      <family val="2"/>
    </font>
    <font>
      <b/>
      <sz val="12"/>
      <color indexed="12"/>
      <name val="Arial"/>
      <family val="2"/>
    </font>
    <font>
      <b/>
      <sz val="12"/>
      <color theme="1"/>
      <name val="Arial"/>
      <family val="2"/>
    </font>
    <font>
      <b/>
      <sz val="12"/>
      <color indexed="81"/>
      <name val="Arial"/>
      <family val="2"/>
    </font>
    <font>
      <sz val="11"/>
      <color rgb="FF0000FF"/>
      <name val="Arial"/>
      <family val="2"/>
    </font>
    <font>
      <sz val="12"/>
      <color rgb="FFFF0000"/>
      <name val="Arial"/>
      <family val="2"/>
    </font>
    <font>
      <sz val="9"/>
      <name val="Arial"/>
      <family val="2"/>
    </font>
    <font>
      <sz val="9"/>
      <color indexed="81"/>
      <name val="Tahoma"/>
      <family val="2"/>
    </font>
    <font>
      <sz val="12"/>
      <color theme="1"/>
      <name val="Arial"/>
      <family val="2"/>
    </font>
    <font>
      <i/>
      <sz val="12"/>
      <color theme="1"/>
      <name val="Arial"/>
      <family val="2"/>
    </font>
    <font>
      <sz val="12"/>
      <color rgb="FF0000FF"/>
      <name val="Arial"/>
      <family val="2"/>
    </font>
    <font>
      <b/>
      <sz val="12"/>
      <color rgb="FF3333FF"/>
      <name val="Arial"/>
      <family val="2"/>
    </font>
    <font>
      <b/>
      <sz val="12"/>
      <color rgb="FFFF0000"/>
      <name val="Arial"/>
      <family val="2"/>
    </font>
    <font>
      <sz val="9"/>
      <color theme="1"/>
      <name val="Calibri"/>
      <family val="2"/>
      <scheme val="minor"/>
    </font>
    <font>
      <sz val="10"/>
      <color theme="1"/>
      <name val="Arial"/>
      <family val="2"/>
    </font>
    <font>
      <b/>
      <sz val="14"/>
      <color theme="1"/>
      <name val="Calibri"/>
      <family val="2"/>
      <scheme val="minor"/>
    </font>
    <font>
      <b/>
      <sz val="14"/>
      <color theme="1"/>
      <name val="Wingdings"/>
      <charset val="2"/>
    </font>
    <font>
      <b/>
      <sz val="11"/>
      <color theme="1"/>
      <name val="Arial"/>
      <family val="2"/>
    </font>
    <font>
      <sz val="11"/>
      <color theme="1"/>
      <name val="Arial"/>
      <family val="2"/>
    </font>
    <font>
      <sz val="10"/>
      <color indexed="8"/>
      <name val="MS Sans Serif"/>
      <family val="2"/>
    </font>
    <font>
      <b/>
      <sz val="10"/>
      <name val="Arial"/>
      <family val="2"/>
    </font>
    <font>
      <b/>
      <sz val="10"/>
      <color rgb="FF0000FF"/>
      <name val="Arial"/>
      <family val="2"/>
    </font>
    <font>
      <b/>
      <sz val="10"/>
      <color rgb="FFFF0000"/>
      <name val="Arial"/>
      <family val="2"/>
    </font>
    <font>
      <b/>
      <sz val="10"/>
      <color rgb="FF3333FF"/>
      <name val="Arial"/>
      <family val="2"/>
    </font>
    <font>
      <b/>
      <sz val="11"/>
      <color theme="1"/>
      <name val="Calibri"/>
      <family val="2"/>
      <scheme val="minor"/>
    </font>
    <font>
      <b/>
      <sz val="11"/>
      <color rgb="FF0000FF"/>
      <name val="Calibri"/>
      <family val="2"/>
      <scheme val="minor"/>
    </font>
    <font>
      <b/>
      <sz val="11"/>
      <color rgb="FF3333FF"/>
      <name val="Calibri"/>
      <family val="2"/>
      <scheme val="minor"/>
    </font>
    <font>
      <i/>
      <sz val="11"/>
      <color theme="1"/>
      <name val="Calibri"/>
      <family val="2"/>
      <scheme val="minor"/>
    </font>
    <font>
      <sz val="11"/>
      <color theme="1"/>
      <name val="Calibri"/>
      <family val="2"/>
    </font>
    <font>
      <sz val="11"/>
      <color rgb="FF3333FF"/>
      <name val="Calibri"/>
      <family val="2"/>
      <scheme val="minor"/>
    </font>
    <font>
      <sz val="11"/>
      <color rgb="FF0000FF"/>
      <name val="Calibri"/>
      <family val="2"/>
      <scheme val="minor"/>
    </font>
    <font>
      <b/>
      <sz val="11"/>
      <color rgb="FFFF0000"/>
      <name val="Calibri"/>
      <family val="2"/>
      <scheme val="minor"/>
    </font>
    <font>
      <b/>
      <sz val="14"/>
      <color rgb="FF0000FF"/>
      <name val="Calibri"/>
      <family val="2"/>
      <scheme val="minor"/>
    </font>
    <font>
      <b/>
      <sz val="12"/>
      <color rgb="FF0000FF"/>
      <name val="Arial"/>
      <family val="2"/>
    </font>
    <font>
      <b/>
      <i/>
      <sz val="11"/>
      <color rgb="FF0000FF"/>
      <name val="Arial"/>
      <family val="2"/>
    </font>
    <font>
      <b/>
      <sz val="11"/>
      <color rgb="FFFF0000"/>
      <name val="Arial"/>
      <family val="2"/>
    </font>
    <font>
      <sz val="11"/>
      <name val="Tahoma"/>
      <family val="2"/>
    </font>
    <font>
      <sz val="16"/>
      <name val="Arial"/>
      <family val="2"/>
    </font>
    <font>
      <b/>
      <sz val="11"/>
      <color rgb="FF0000FF"/>
      <name val="Arial"/>
      <family val="2"/>
    </font>
    <font>
      <i/>
      <sz val="10"/>
      <name val="Arial"/>
      <family val="2"/>
    </font>
    <font>
      <sz val="11"/>
      <color rgb="FFFF0000"/>
      <name val="Tahoma"/>
      <family val="2"/>
    </font>
    <font>
      <sz val="18"/>
      <name val="Arial"/>
      <family val="2"/>
    </font>
    <font>
      <sz val="18"/>
      <color rgb="FF0000FF"/>
      <name val="Arial"/>
      <family val="2"/>
    </font>
    <font>
      <sz val="8"/>
      <color theme="0"/>
      <name val="Arial"/>
      <family val="2"/>
    </font>
    <font>
      <sz val="14"/>
      <color rgb="FF0000FF"/>
      <name val="Arial"/>
      <family val="2"/>
    </font>
    <font>
      <b/>
      <sz val="14"/>
      <color theme="1"/>
      <name val="Arial"/>
      <family val="2"/>
    </font>
    <font>
      <b/>
      <sz val="20"/>
      <color theme="1"/>
      <name val="Arial"/>
      <family val="2"/>
    </font>
    <font>
      <sz val="11"/>
      <color rgb="FFFF0000"/>
      <name val="Arial"/>
      <family val="2"/>
    </font>
  </fonts>
  <fills count="5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5"/>
        <bgColor indexed="64"/>
      </patternFill>
    </fill>
    <fill>
      <patternFill patternType="solid">
        <fgColor indexed="11"/>
        <bgColor indexed="64"/>
      </patternFill>
    </fill>
    <fill>
      <patternFill patternType="solid">
        <fgColor indexed="15"/>
        <bgColor indexed="64"/>
      </patternFill>
    </fill>
    <fill>
      <patternFill patternType="lightGray">
        <fgColor indexed="28"/>
        <bgColor indexed="43"/>
      </patternFill>
    </fill>
    <fill>
      <patternFill patternType="lightGray">
        <fgColor indexed="28"/>
        <bgColor indexed="42"/>
      </patternFill>
    </fill>
    <fill>
      <patternFill patternType="lightGray">
        <fgColor indexed="28"/>
        <bgColor indexed="41"/>
      </patternFill>
    </fill>
    <fill>
      <patternFill patternType="solid">
        <fgColor rgb="FFCCFFCC"/>
        <bgColor indexed="64"/>
      </patternFill>
    </fill>
    <fill>
      <patternFill patternType="solid">
        <fgColor rgb="FF00FFFF"/>
        <bgColor indexed="64"/>
      </patternFill>
    </fill>
    <fill>
      <patternFill patternType="solid">
        <fgColor rgb="FFFFFF99"/>
        <bgColor indexed="64"/>
      </patternFill>
    </fill>
    <fill>
      <patternFill patternType="solid">
        <fgColor rgb="FFFFCCFF"/>
        <bgColor indexed="64"/>
      </patternFill>
    </fill>
    <fill>
      <patternFill patternType="solid">
        <fgColor rgb="FFB0F1FE"/>
        <bgColor indexed="64"/>
      </patternFill>
    </fill>
    <fill>
      <patternFill patternType="solid">
        <fgColor theme="0" tint="-0.249977111117893"/>
        <bgColor indexed="64"/>
      </patternFill>
    </fill>
    <fill>
      <patternFill patternType="lightGray">
        <fgColor indexed="28"/>
        <bgColor rgb="FFFFCCFF"/>
      </patternFill>
    </fill>
    <fill>
      <patternFill patternType="solid">
        <fgColor rgb="FFFF5050"/>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FFCCCC"/>
        <bgColor indexed="64"/>
      </patternFill>
    </fill>
    <fill>
      <patternFill patternType="solid">
        <fgColor theme="4" tint="0.59999389629810485"/>
        <bgColor indexed="64"/>
      </patternFill>
    </fill>
    <fill>
      <patternFill patternType="solid">
        <fgColor rgb="FFFFFF00"/>
        <bgColor indexed="64"/>
      </patternFill>
    </fill>
    <fill>
      <patternFill patternType="solid">
        <fgColor rgb="FF00FF00"/>
        <bgColor indexed="64"/>
      </patternFill>
    </fill>
    <fill>
      <patternFill patternType="solid">
        <fgColor theme="9" tint="0.59999389629810485"/>
        <bgColor indexed="64"/>
      </patternFill>
    </fill>
  </fills>
  <borders count="7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top style="medium">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s>
  <cellStyleXfs count="117">
    <xf numFmtId="0" fontId="0" fillId="0" borderId="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39" fillId="20" borderId="1" applyNumberFormat="0" applyAlignment="0" applyProtection="0"/>
    <xf numFmtId="0" fontId="27" fillId="3" borderId="0" applyNumberFormat="0" applyBorder="0" applyAlignment="0" applyProtection="0"/>
    <xf numFmtId="0" fontId="28" fillId="20" borderId="2" applyNumberFormat="0" applyAlignment="0" applyProtection="0"/>
    <xf numFmtId="0" fontId="28" fillId="20" borderId="2" applyNumberFormat="0" applyAlignment="0" applyProtection="0"/>
    <xf numFmtId="0" fontId="29" fillId="21" borderId="3" applyNumberFormat="0" applyAlignment="0" applyProtection="0"/>
    <xf numFmtId="0" fontId="36" fillId="7" borderId="2" applyNumberFormat="0" applyAlignment="0" applyProtection="0"/>
    <xf numFmtId="0" fontId="41" fillId="0" borderId="4"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4" borderId="0" applyNumberFormat="0" applyBorder="0" applyAlignment="0" applyProtection="0"/>
    <xf numFmtId="0" fontId="32" fillId="4" borderId="0" applyNumberFormat="0" applyBorder="0" applyAlignment="0" applyProtection="0"/>
    <xf numFmtId="0" fontId="33" fillId="0" borderId="5" applyNumberFormat="0" applyFill="0" applyAlignment="0" applyProtection="0"/>
    <xf numFmtId="0" fontId="34" fillId="0" borderId="6" applyNumberFormat="0" applyFill="0" applyAlignment="0" applyProtection="0"/>
    <xf numFmtId="0" fontId="35" fillId="0" borderId="7" applyNumberFormat="0" applyFill="0" applyAlignment="0" applyProtection="0"/>
    <xf numFmtId="0" fontId="35" fillId="0" borderId="0" applyNumberFormat="0" applyFill="0" applyBorder="0" applyAlignment="0" applyProtection="0"/>
    <xf numFmtId="0" fontId="36" fillId="7" borderId="2" applyNumberFormat="0" applyAlignment="0" applyProtection="0"/>
    <xf numFmtId="164" fontId="5" fillId="0" borderId="0" applyFont="0" applyFill="0" applyBorder="0" applyAlignment="0" applyProtection="0"/>
    <xf numFmtId="0" fontId="37" fillId="0" borderId="8" applyNumberFormat="0" applyFill="0" applyAlignment="0" applyProtection="0"/>
    <xf numFmtId="0" fontId="38" fillId="22" borderId="0" applyNumberFormat="0" applyBorder="0" applyAlignment="0" applyProtection="0"/>
    <xf numFmtId="0" fontId="30" fillId="23" borderId="9" applyNumberFormat="0" applyFont="0" applyAlignment="0" applyProtection="0"/>
    <xf numFmtId="0" fontId="5" fillId="23" borderId="9" applyNumberFormat="0" applyFont="0" applyAlignment="0" applyProtection="0"/>
    <xf numFmtId="0" fontId="39" fillId="20" borderId="1" applyNumberFormat="0" applyAlignment="0" applyProtection="0"/>
    <xf numFmtId="9" fontId="5" fillId="0" borderId="0" applyFont="0" applyFill="0" applyBorder="0" applyAlignment="0" applyProtection="0"/>
    <xf numFmtId="0" fontId="27" fillId="3" borderId="0" applyNumberFormat="0" applyBorder="0" applyAlignment="0" applyProtection="0"/>
    <xf numFmtId="0" fontId="11" fillId="0" borderId="0"/>
    <xf numFmtId="0" fontId="43" fillId="0" borderId="0"/>
    <xf numFmtId="0" fontId="11" fillId="0" borderId="0"/>
    <xf numFmtId="0" fontId="40" fillId="0" borderId="0" applyNumberFormat="0" applyFill="0" applyBorder="0" applyAlignment="0" applyProtection="0"/>
    <xf numFmtId="0" fontId="41" fillId="0" borderId="4" applyNumberFormat="0" applyFill="0" applyAlignment="0" applyProtection="0"/>
    <xf numFmtId="0" fontId="40" fillId="0" borderId="0" applyNumberFormat="0" applyFill="0" applyBorder="0" applyAlignment="0" applyProtection="0"/>
    <xf numFmtId="0" fontId="33" fillId="0" borderId="5" applyNumberFormat="0" applyFill="0" applyAlignment="0" applyProtection="0"/>
    <xf numFmtId="0" fontId="34" fillId="0" borderId="6" applyNumberFormat="0" applyFill="0" applyAlignment="0" applyProtection="0"/>
    <xf numFmtId="0" fontId="35" fillId="0" borderId="7" applyNumberFormat="0" applyFill="0" applyAlignment="0" applyProtection="0"/>
    <xf numFmtId="0" fontId="35" fillId="0" borderId="0" applyNumberFormat="0" applyFill="0" applyBorder="0" applyAlignment="0" applyProtection="0"/>
    <xf numFmtId="0" fontId="37" fillId="0" borderId="8"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9" fillId="21" borderId="3" applyNumberFormat="0" applyAlignment="0" applyProtection="0"/>
    <xf numFmtId="164" fontId="59" fillId="0" borderId="0" applyFont="0" applyFill="0" applyBorder="0" applyAlignment="0" applyProtection="0"/>
    <xf numFmtId="9" fontId="59" fillId="0" borderId="0" applyFont="0" applyFill="0" applyBorder="0" applyAlignment="0" applyProtection="0"/>
    <xf numFmtId="0" fontId="5" fillId="0" borderId="0"/>
    <xf numFmtId="0" fontId="4" fillId="0" borderId="0"/>
    <xf numFmtId="164" fontId="5"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164" fontId="2" fillId="0" borderId="0" applyFont="0" applyFill="0" applyBorder="0" applyAlignment="0" applyProtection="0"/>
    <xf numFmtId="0" fontId="78" fillId="0" borderId="0"/>
    <xf numFmtId="0" fontId="1" fillId="0" borderId="0"/>
    <xf numFmtId="164" fontId="1" fillId="0" borderId="0" applyFont="0" applyFill="0" applyBorder="0" applyAlignment="0" applyProtection="0"/>
  </cellStyleXfs>
  <cellXfs count="1166">
    <xf numFmtId="0" fontId="0" fillId="0" borderId="0" xfId="0"/>
    <xf numFmtId="3" fontId="17" fillId="0" borderId="0" xfId="0" applyNumberFormat="1" applyFont="1" applyBorder="1"/>
    <xf numFmtId="0" fontId="17" fillId="0" borderId="0" xfId="0" applyFont="1" applyFill="1" applyBorder="1"/>
    <xf numFmtId="0" fontId="13" fillId="0" borderId="0" xfId="0" applyFont="1" applyFill="1" applyBorder="1"/>
    <xf numFmtId="3" fontId="17" fillId="0" borderId="0" xfId="0" applyNumberFormat="1" applyFont="1" applyFill="1" applyBorder="1"/>
    <xf numFmtId="4" fontId="17" fillId="0" borderId="0" xfId="0" applyNumberFormat="1" applyFont="1" applyBorder="1"/>
    <xf numFmtId="0" fontId="17" fillId="0" borderId="0" xfId="0" applyFont="1" applyBorder="1"/>
    <xf numFmtId="3" fontId="17" fillId="0" borderId="10" xfId="0" applyNumberFormat="1" applyFont="1" applyFill="1" applyBorder="1" applyAlignment="1">
      <alignment horizontal="center" vertical="center"/>
    </xf>
    <xf numFmtId="0" fontId="17" fillId="0" borderId="0" xfId="0" applyFont="1" applyBorder="1" applyAlignment="1">
      <alignment horizontal="center" vertical="center"/>
    </xf>
    <xf numFmtId="0" fontId="46" fillId="0" borderId="0" xfId="0" applyFont="1" applyBorder="1"/>
    <xf numFmtId="3" fontId="10" fillId="0" borderId="0" xfId="0" applyNumberFormat="1" applyFont="1" applyFill="1" applyBorder="1" applyAlignment="1">
      <alignment horizontal="center" vertical="center"/>
    </xf>
    <xf numFmtId="0" fontId="17" fillId="0" borderId="0" xfId="0" applyFont="1" applyBorder="1" applyAlignment="1">
      <alignment vertical="center"/>
    </xf>
    <xf numFmtId="3" fontId="13" fillId="0" borderId="0" xfId="0" applyNumberFormat="1" applyFont="1" applyFill="1" applyBorder="1" applyAlignment="1">
      <alignment horizontal="left"/>
    </xf>
    <xf numFmtId="4" fontId="17" fillId="0" borderId="0" xfId="0" quotePrefix="1" applyNumberFormat="1" applyFont="1" applyFill="1" applyBorder="1" applyAlignment="1">
      <alignment horizontal="center"/>
    </xf>
    <xf numFmtId="0" fontId="12" fillId="0" borderId="0" xfId="0" applyFont="1" applyFill="1" applyBorder="1"/>
    <xf numFmtId="3" fontId="9" fillId="0" borderId="0" xfId="0" applyNumberFormat="1" applyFont="1" applyFill="1" applyBorder="1" applyAlignment="1">
      <alignment vertical="center"/>
    </xf>
    <xf numFmtId="3" fontId="17" fillId="0" borderId="0" xfId="0" applyNumberFormat="1" applyFont="1" applyFill="1" applyBorder="1" applyAlignment="1">
      <alignment horizontal="right"/>
    </xf>
    <xf numFmtId="3" fontId="17" fillId="0" borderId="0" xfId="0" applyNumberFormat="1" applyFont="1" applyBorder="1" applyAlignment="1">
      <alignment horizontal="left"/>
    </xf>
    <xf numFmtId="3" fontId="17" fillId="0" borderId="12" xfId="0" applyNumberFormat="1" applyFont="1" applyFill="1" applyBorder="1" applyAlignment="1">
      <alignment horizontal="center" vertical="center"/>
    </xf>
    <xf numFmtId="0" fontId="47" fillId="0" borderId="0" xfId="0" applyFont="1" applyFill="1" applyBorder="1"/>
    <xf numFmtId="3" fontId="17" fillId="0" borderId="13" xfId="0" applyNumberFormat="1" applyFont="1" applyFill="1" applyBorder="1" applyAlignment="1">
      <alignment horizontal="center" vertical="center"/>
    </xf>
    <xf numFmtId="3" fontId="7" fillId="24" borderId="15" xfId="0" applyNumberFormat="1" applyFont="1" applyFill="1" applyBorder="1" applyAlignment="1">
      <alignment horizontal="center" vertical="center" wrapText="1"/>
    </xf>
    <xf numFmtId="3" fontId="7" fillId="24" borderId="16" xfId="0" applyNumberFormat="1" applyFont="1" applyFill="1" applyBorder="1" applyAlignment="1">
      <alignment horizontal="center" vertical="center" wrapText="1"/>
    </xf>
    <xf numFmtId="3" fontId="7" fillId="25" borderId="15" xfId="0" applyNumberFormat="1" applyFont="1" applyFill="1" applyBorder="1" applyAlignment="1">
      <alignment horizontal="center" vertical="center" wrapText="1"/>
    </xf>
    <xf numFmtId="3" fontId="7" fillId="25" borderId="16" xfId="0" applyNumberFormat="1" applyFont="1" applyFill="1" applyBorder="1" applyAlignment="1">
      <alignment horizontal="center" vertical="center" wrapText="1"/>
    </xf>
    <xf numFmtId="3" fontId="7" fillId="26" borderId="15" xfId="0" applyNumberFormat="1" applyFont="1" applyFill="1" applyBorder="1" applyAlignment="1">
      <alignment horizontal="center" vertical="center" wrapText="1"/>
    </xf>
    <xf numFmtId="3" fontId="7" fillId="26" borderId="16" xfId="0" applyNumberFormat="1" applyFont="1" applyFill="1" applyBorder="1" applyAlignment="1">
      <alignment horizontal="center" vertical="center" wrapText="1"/>
    </xf>
    <xf numFmtId="0" fontId="17" fillId="0" borderId="0" xfId="0" applyFont="1" applyFill="1" applyBorder="1" applyAlignment="1">
      <alignment vertical="center"/>
    </xf>
    <xf numFmtId="3" fontId="8" fillId="0" borderId="18" xfId="0" applyNumberFormat="1" applyFont="1" applyFill="1" applyBorder="1" applyAlignment="1">
      <alignment vertical="center"/>
    </xf>
    <xf numFmtId="3" fontId="8" fillId="0" borderId="19" xfId="0" applyNumberFormat="1" applyFont="1" applyFill="1" applyBorder="1" applyAlignment="1">
      <alignment vertical="center"/>
    </xf>
    <xf numFmtId="3" fontId="8" fillId="0" borderId="13" xfId="0" applyNumberFormat="1" applyFont="1" applyFill="1" applyBorder="1" applyAlignment="1">
      <alignment vertical="center"/>
    </xf>
    <xf numFmtId="3" fontId="17" fillId="0" borderId="18" xfId="0" applyNumberFormat="1" applyFont="1" applyFill="1" applyBorder="1" applyAlignment="1">
      <alignment vertical="center"/>
    </xf>
    <xf numFmtId="3" fontId="17" fillId="0" borderId="19" xfId="0" applyNumberFormat="1" applyFont="1" applyFill="1" applyBorder="1" applyAlignment="1">
      <alignment vertical="center"/>
    </xf>
    <xf numFmtId="3" fontId="17" fillId="0" borderId="13" xfId="0" applyNumberFormat="1" applyFont="1" applyFill="1" applyBorder="1" applyAlignment="1">
      <alignment vertical="center"/>
    </xf>
    <xf numFmtId="3" fontId="10" fillId="0" borderId="19" xfId="0" applyNumberFormat="1" applyFont="1" applyFill="1" applyBorder="1" applyAlignment="1">
      <alignment horizontal="center" vertical="center"/>
    </xf>
    <xf numFmtId="3" fontId="8" fillId="0" borderId="18" xfId="0" applyNumberFormat="1" applyFont="1" applyFill="1" applyBorder="1" applyAlignment="1">
      <alignment horizontal="right" vertical="center"/>
    </xf>
    <xf numFmtId="3" fontId="8" fillId="0" borderId="18" xfId="83" applyNumberFormat="1" applyFont="1" applyFill="1" applyBorder="1" applyAlignment="1">
      <alignment vertical="center"/>
    </xf>
    <xf numFmtId="3" fontId="8" fillId="0" borderId="19" xfId="83" applyNumberFormat="1" applyFont="1" applyFill="1" applyBorder="1" applyAlignment="1">
      <alignment vertical="center"/>
    </xf>
    <xf numFmtId="3" fontId="8" fillId="0" borderId="13" xfId="83" applyNumberFormat="1" applyFont="1" applyFill="1" applyBorder="1" applyAlignment="1">
      <alignment vertical="center"/>
    </xf>
    <xf numFmtId="0" fontId="8" fillId="0" borderId="0" xfId="0" applyFont="1" applyBorder="1" applyAlignment="1"/>
    <xf numFmtId="4" fontId="19" fillId="0" borderId="20" xfId="0" applyNumberFormat="1" applyFont="1" applyFill="1" applyBorder="1" applyAlignment="1">
      <alignment vertical="center"/>
    </xf>
    <xf numFmtId="0" fontId="17" fillId="0" borderId="18" xfId="0" applyFont="1" applyBorder="1" applyAlignment="1">
      <alignment vertical="center"/>
    </xf>
    <xf numFmtId="0" fontId="17" fillId="0" borderId="19" xfId="0" applyFont="1" applyBorder="1" applyAlignment="1">
      <alignment vertical="center"/>
    </xf>
    <xf numFmtId="0" fontId="17" fillId="0" borderId="13" xfId="0" applyFont="1" applyBorder="1" applyAlignment="1">
      <alignment vertical="center"/>
    </xf>
    <xf numFmtId="0" fontId="10" fillId="0" borderId="19" xfId="0" applyFont="1" applyFill="1" applyBorder="1" applyAlignment="1">
      <alignment horizontal="center" vertical="center"/>
    </xf>
    <xf numFmtId="4" fontId="17" fillId="0" borderId="18" xfId="0" applyNumberFormat="1" applyFont="1" applyFill="1" applyBorder="1" applyAlignment="1">
      <alignment vertical="center"/>
    </xf>
    <xf numFmtId="4" fontId="17" fillId="0" borderId="19" xfId="0" applyNumberFormat="1" applyFont="1" applyFill="1" applyBorder="1" applyAlignment="1">
      <alignment vertical="center"/>
    </xf>
    <xf numFmtId="0" fontId="10" fillId="0" borderId="21" xfId="0" applyFont="1" applyFill="1" applyBorder="1" applyAlignment="1">
      <alignment horizontal="center" vertical="center"/>
    </xf>
    <xf numFmtId="4" fontId="17" fillId="0" borderId="22" xfId="0" applyNumberFormat="1" applyFont="1" applyFill="1" applyBorder="1" applyAlignment="1">
      <alignment vertical="center"/>
    </xf>
    <xf numFmtId="4" fontId="17" fillId="0" borderId="21" xfId="0" applyNumberFormat="1" applyFont="1" applyFill="1" applyBorder="1" applyAlignment="1">
      <alignment vertical="center"/>
    </xf>
    <xf numFmtId="0" fontId="10" fillId="0" borderId="0" xfId="0" applyFont="1" applyFill="1" applyBorder="1" applyAlignment="1">
      <alignment horizontal="center" vertical="center"/>
    </xf>
    <xf numFmtId="0" fontId="8" fillId="0" borderId="0" xfId="0" applyFont="1" applyBorder="1"/>
    <xf numFmtId="3" fontId="17" fillId="0" borderId="20" xfId="0" applyNumberFormat="1" applyFont="1" applyFill="1" applyBorder="1" applyAlignment="1">
      <alignment horizontal="center" vertical="center"/>
    </xf>
    <xf numFmtId="0" fontId="19" fillId="0" borderId="0" xfId="0" applyFont="1" applyBorder="1"/>
    <xf numFmtId="4" fontId="19" fillId="0" borderId="19" xfId="0" applyNumberFormat="1" applyFont="1" applyFill="1" applyBorder="1" applyAlignment="1">
      <alignment vertical="center"/>
    </xf>
    <xf numFmtId="3" fontId="17" fillId="0" borderId="20" xfId="0" applyNumberFormat="1" applyFont="1" applyFill="1" applyBorder="1" applyAlignment="1">
      <alignment vertical="center"/>
    </xf>
    <xf numFmtId="3" fontId="14" fillId="0" borderId="24" xfId="0" applyNumberFormat="1" applyFont="1" applyFill="1" applyBorder="1" applyAlignment="1">
      <alignment horizontal="center" vertical="center"/>
    </xf>
    <xf numFmtId="3" fontId="17" fillId="0" borderId="20" xfId="0" applyNumberFormat="1" applyFont="1" applyFill="1" applyBorder="1" applyAlignment="1">
      <alignment horizontal="right" vertical="center"/>
    </xf>
    <xf numFmtId="0" fontId="10" fillId="0" borderId="17" xfId="0" applyFont="1" applyFill="1" applyBorder="1" applyAlignment="1">
      <alignment horizontal="center" vertical="center"/>
    </xf>
    <xf numFmtId="167" fontId="8" fillId="0" borderId="29" xfId="83" applyNumberFormat="1" applyFont="1" applyFill="1" applyBorder="1" applyAlignment="1">
      <alignment vertical="center"/>
    </xf>
    <xf numFmtId="3" fontId="8" fillId="0" borderId="24" xfId="0" applyNumberFormat="1" applyFont="1" applyFill="1" applyBorder="1" applyAlignment="1">
      <alignment horizontal="center" vertical="center"/>
    </xf>
    <xf numFmtId="3" fontId="17" fillId="0" borderId="27" xfId="0" applyNumberFormat="1" applyFont="1" applyFill="1" applyBorder="1" applyAlignment="1">
      <alignment horizontal="center" vertical="center"/>
    </xf>
    <xf numFmtId="4" fontId="17" fillId="0" borderId="13" xfId="0" applyNumberFormat="1" applyFont="1" applyFill="1" applyBorder="1" applyAlignment="1">
      <alignment vertical="center"/>
    </xf>
    <xf numFmtId="167" fontId="8" fillId="0" borderId="18" xfId="83" applyNumberFormat="1" applyFont="1" applyFill="1" applyBorder="1" applyAlignment="1">
      <alignment vertical="center"/>
    </xf>
    <xf numFmtId="167" fontId="8" fillId="0" borderId="19" xfId="83" applyNumberFormat="1" applyFont="1" applyFill="1" applyBorder="1" applyAlignment="1">
      <alignment vertical="center"/>
    </xf>
    <xf numFmtId="0" fontId="17" fillId="0" borderId="19" xfId="0" applyFont="1" applyFill="1" applyBorder="1" applyAlignment="1">
      <alignment horizontal="center" vertical="center"/>
    </xf>
    <xf numFmtId="9" fontId="17" fillId="0" borderId="19" xfId="89" applyFont="1" applyBorder="1" applyAlignment="1">
      <alignment horizontal="center" vertical="center"/>
    </xf>
    <xf numFmtId="3" fontId="8" fillId="0" borderId="20" xfId="0" applyNumberFormat="1" applyFont="1" applyFill="1" applyBorder="1" applyAlignment="1">
      <alignment vertical="center"/>
    </xf>
    <xf numFmtId="3" fontId="17" fillId="0" borderId="18" xfId="0" applyNumberFormat="1" applyFont="1" applyBorder="1" applyAlignment="1">
      <alignment vertical="center"/>
    </xf>
    <xf numFmtId="3" fontId="17" fillId="0" borderId="19" xfId="0" applyNumberFormat="1" applyFont="1" applyBorder="1" applyAlignment="1">
      <alignment vertical="center"/>
    </xf>
    <xf numFmtId="3" fontId="8" fillId="0" borderId="18" xfId="0" applyNumberFormat="1" applyFont="1" applyBorder="1" applyAlignment="1">
      <alignment vertical="center"/>
    </xf>
    <xf numFmtId="3" fontId="8" fillId="0" borderId="19" xfId="0" applyNumberFormat="1" applyFont="1" applyBorder="1" applyAlignment="1">
      <alignment vertical="center"/>
    </xf>
    <xf numFmtId="3" fontId="18" fillId="0" borderId="19" xfId="0" applyNumberFormat="1" applyFont="1" applyFill="1" applyBorder="1" applyAlignment="1">
      <alignment vertical="center"/>
    </xf>
    <xf numFmtId="0" fontId="19" fillId="0" borderId="0" xfId="0" applyFont="1" applyFill="1" applyBorder="1"/>
    <xf numFmtId="4" fontId="18" fillId="0" borderId="18" xfId="0" applyNumberFormat="1" applyFont="1" applyFill="1" applyBorder="1" applyAlignment="1">
      <alignment vertical="center"/>
    </xf>
    <xf numFmtId="4" fontId="18" fillId="0" borderId="19" xfId="0" applyNumberFormat="1" applyFont="1" applyFill="1" applyBorder="1" applyAlignment="1">
      <alignment vertical="center"/>
    </xf>
    <xf numFmtId="3" fontId="19" fillId="0" borderId="19" xfId="0" applyNumberFormat="1" applyFont="1" applyFill="1" applyBorder="1" applyAlignment="1">
      <alignment vertical="center"/>
    </xf>
    <xf numFmtId="0" fontId="17" fillId="0" borderId="31" xfId="0" applyFont="1" applyFill="1" applyBorder="1" applyAlignment="1"/>
    <xf numFmtId="3" fontId="49" fillId="0" borderId="19" xfId="0" applyNumberFormat="1" applyFont="1" applyFill="1" applyBorder="1" applyAlignment="1">
      <alignment vertical="center"/>
    </xf>
    <xf numFmtId="3" fontId="49" fillId="0" borderId="18" xfId="0" applyNumberFormat="1" applyFont="1" applyFill="1" applyBorder="1" applyAlignment="1">
      <alignment vertical="center"/>
    </xf>
    <xf numFmtId="3" fontId="49" fillId="0" borderId="19" xfId="0" applyNumberFormat="1" applyFont="1" applyFill="1" applyBorder="1" applyAlignment="1">
      <alignment vertical="center" wrapText="1"/>
    </xf>
    <xf numFmtId="0" fontId="51" fillId="0" borderId="0" xfId="0" applyFont="1" applyFill="1" applyBorder="1"/>
    <xf numFmtId="4" fontId="17" fillId="0" borderId="14" xfId="0" applyNumberFormat="1" applyFont="1" applyFill="1" applyBorder="1" applyAlignment="1">
      <alignment vertical="center"/>
    </xf>
    <xf numFmtId="3" fontId="8" fillId="0" borderId="19" xfId="0" applyNumberFormat="1" applyFont="1" applyFill="1" applyBorder="1" applyAlignment="1">
      <alignment horizontal="right" vertical="center"/>
    </xf>
    <xf numFmtId="167" fontId="8" fillId="0" borderId="32" xfId="83" applyNumberFormat="1" applyFont="1" applyFill="1" applyBorder="1" applyAlignment="1">
      <alignment vertical="center"/>
    </xf>
    <xf numFmtId="0" fontId="21" fillId="0" borderId="0" xfId="0" applyFont="1" applyFill="1" applyBorder="1" applyProtection="1"/>
    <xf numFmtId="3" fontId="21" fillId="0" borderId="0" xfId="0" applyNumberFormat="1" applyFont="1" applyFill="1" applyBorder="1" applyProtection="1"/>
    <xf numFmtId="165" fontId="22" fillId="0" borderId="0" xfId="0" applyNumberFormat="1" applyFont="1" applyFill="1" applyBorder="1" applyProtection="1"/>
    <xf numFmtId="3" fontId="13" fillId="0" borderId="0" xfId="0" applyNumberFormat="1" applyFont="1" applyFill="1" applyBorder="1" applyProtection="1"/>
    <xf numFmtId="0" fontId="21" fillId="0" borderId="0" xfId="0" applyFont="1" applyBorder="1" applyProtection="1"/>
    <xf numFmtId="3" fontId="20" fillId="0" borderId="0" xfId="83" applyNumberFormat="1" applyFont="1" applyFill="1" applyBorder="1" applyProtection="1"/>
    <xf numFmtId="3" fontId="22" fillId="0" borderId="0" xfId="0" applyNumberFormat="1" applyFont="1" applyFill="1" applyBorder="1" applyProtection="1"/>
    <xf numFmtId="3" fontId="12" fillId="0" borderId="0" xfId="0" applyNumberFormat="1" applyFont="1" applyFill="1" applyBorder="1" applyProtection="1"/>
    <xf numFmtId="0" fontId="22" fillId="0" borderId="0" xfId="0" applyFont="1" applyFill="1" applyBorder="1" applyProtection="1"/>
    <xf numFmtId="2" fontId="21" fillId="0" borderId="0" xfId="0" applyNumberFormat="1" applyFont="1" applyBorder="1" applyAlignment="1" applyProtection="1">
      <alignment vertical="center"/>
    </xf>
    <xf numFmtId="3" fontId="21" fillId="0" borderId="0" xfId="0" applyNumberFormat="1" applyFont="1" applyBorder="1" applyAlignment="1" applyProtection="1">
      <alignment vertical="center"/>
    </xf>
    <xf numFmtId="3" fontId="21" fillId="0" borderId="0" xfId="0" applyNumberFormat="1" applyFont="1" applyBorder="1" applyProtection="1"/>
    <xf numFmtId="2" fontId="21" fillId="0" borderId="0" xfId="0" applyNumberFormat="1" applyFont="1" applyBorder="1" applyProtection="1"/>
    <xf numFmtId="9" fontId="17" fillId="0" borderId="18" xfId="89" applyNumberFormat="1" applyFont="1" applyFill="1" applyBorder="1" applyAlignment="1">
      <alignment horizontal="center" vertical="center"/>
    </xf>
    <xf numFmtId="9" fontId="17" fillId="0" borderId="19" xfId="89" applyNumberFormat="1" applyFont="1" applyFill="1" applyBorder="1" applyAlignment="1">
      <alignment horizontal="center" vertical="center"/>
    </xf>
    <xf numFmtId="167" fontId="8" fillId="0" borderId="18" xfId="83" applyNumberFormat="1" applyFont="1" applyFill="1" applyBorder="1" applyAlignment="1">
      <alignment horizontal="center" vertical="center"/>
    </xf>
    <xf numFmtId="167" fontId="8" fillId="0" borderId="19" xfId="83" applyNumberFormat="1" applyFont="1" applyFill="1" applyBorder="1" applyAlignment="1">
      <alignment horizontal="center" vertical="center"/>
    </xf>
    <xf numFmtId="9" fontId="17" fillId="0" borderId="18" xfId="89" applyFont="1" applyFill="1" applyBorder="1" applyAlignment="1">
      <alignment horizontal="center" vertical="center"/>
    </xf>
    <xf numFmtId="9" fontId="17" fillId="0" borderId="19" xfId="89" applyFont="1" applyFill="1" applyBorder="1" applyAlignment="1">
      <alignment horizontal="center" vertical="center"/>
    </xf>
    <xf numFmtId="3" fontId="19" fillId="0" borderId="22" xfId="0" applyNumberFormat="1" applyFont="1" applyFill="1" applyBorder="1" applyAlignment="1">
      <alignment vertical="center"/>
    </xf>
    <xf numFmtId="4" fontId="18" fillId="0" borderId="21" xfId="0" applyNumberFormat="1" applyFont="1" applyFill="1" applyBorder="1" applyAlignment="1">
      <alignment vertical="center"/>
    </xf>
    <xf numFmtId="3" fontId="19" fillId="0" borderId="26" xfId="0" applyNumberFormat="1" applyFont="1" applyFill="1" applyBorder="1" applyAlignment="1">
      <alignment vertical="center"/>
    </xf>
    <xf numFmtId="4" fontId="17" fillId="0" borderId="22" xfId="0" applyNumberFormat="1" applyFont="1" applyBorder="1" applyAlignment="1">
      <alignment horizontal="right" vertical="center"/>
    </xf>
    <xf numFmtId="4" fontId="17" fillId="0" borderId="21" xfId="0" applyNumberFormat="1" applyFont="1" applyBorder="1" applyAlignment="1">
      <alignment horizontal="right" vertical="center"/>
    </xf>
    <xf numFmtId="4" fontId="17" fillId="0" borderId="14" xfId="0" applyNumberFormat="1" applyFont="1" applyBorder="1" applyAlignment="1">
      <alignment horizontal="right" vertical="center"/>
    </xf>
    <xf numFmtId="168" fontId="17" fillId="27" borderId="40" xfId="0" applyNumberFormat="1" applyFont="1" applyFill="1" applyBorder="1" applyAlignment="1" applyProtection="1">
      <alignment horizontal="center" vertical="center"/>
      <protection locked="0"/>
    </xf>
    <xf numFmtId="168" fontId="17" fillId="27" borderId="37" xfId="0" applyNumberFormat="1" applyFont="1" applyFill="1" applyBorder="1" applyAlignment="1" applyProtection="1">
      <alignment horizontal="center" vertical="center"/>
      <protection locked="0"/>
    </xf>
    <xf numFmtId="168" fontId="17" fillId="0" borderId="25" xfId="92" applyNumberFormat="1" applyFont="1" applyFill="1" applyBorder="1" applyAlignment="1">
      <alignment horizontal="center" vertical="center"/>
    </xf>
    <xf numFmtId="0" fontId="17" fillId="0" borderId="0" xfId="0" applyFont="1" applyFill="1" applyBorder="1" applyAlignment="1">
      <alignment horizontal="center" vertical="center"/>
    </xf>
    <xf numFmtId="3" fontId="8" fillId="0" borderId="11" xfId="0" applyNumberFormat="1" applyFont="1" applyFill="1" applyBorder="1" applyAlignment="1">
      <alignment horizontal="center" vertical="center"/>
    </xf>
    <xf numFmtId="168" fontId="49" fillId="0" borderId="22" xfId="0" applyNumberFormat="1" applyFont="1" applyFill="1" applyBorder="1" applyAlignment="1">
      <alignment horizontal="center" vertical="center"/>
    </xf>
    <xf numFmtId="168" fontId="49" fillId="0" borderId="21" xfId="0" applyNumberFormat="1" applyFont="1" applyFill="1" applyBorder="1" applyAlignment="1">
      <alignment horizontal="center" vertical="center"/>
    </xf>
    <xf numFmtId="0" fontId="5" fillId="0" borderId="0" xfId="0" applyFont="1" applyFill="1" applyBorder="1" applyAlignment="1">
      <alignment horizontal="center" vertical="center"/>
    </xf>
    <xf numFmtId="168" fontId="49" fillId="0" borderId="29" xfId="0" applyNumberFormat="1" applyFont="1" applyFill="1" applyBorder="1" applyAlignment="1">
      <alignment horizontal="center" vertical="center"/>
    </xf>
    <xf numFmtId="168" fontId="49" fillId="0" borderId="32" xfId="0" applyNumberFormat="1" applyFont="1" applyFill="1" applyBorder="1" applyAlignment="1">
      <alignment horizontal="center" vertical="center"/>
    </xf>
    <xf numFmtId="3" fontId="17" fillId="0" borderId="0" xfId="0" applyNumberFormat="1" applyFont="1" applyFill="1" applyBorder="1" applyAlignment="1">
      <alignment horizontal="center" vertical="center"/>
    </xf>
    <xf numFmtId="3" fontId="8" fillId="0" borderId="11" xfId="0" applyNumberFormat="1" applyFont="1" applyFill="1" applyBorder="1" applyAlignment="1">
      <alignment horizontal="center" vertical="center"/>
    </xf>
    <xf numFmtId="0" fontId="13" fillId="0" borderId="0" xfId="107" applyFont="1" applyFill="1" applyAlignment="1" applyProtection="1">
      <alignment horizontal="center" vertical="center"/>
      <protection locked="0"/>
    </xf>
    <xf numFmtId="0" fontId="13" fillId="0" borderId="0" xfId="107" applyFont="1" applyFill="1" applyProtection="1">
      <protection locked="0"/>
    </xf>
    <xf numFmtId="0" fontId="13" fillId="0" borderId="0" xfId="107" applyFont="1"/>
    <xf numFmtId="0" fontId="13" fillId="0" borderId="0" xfId="107" applyFont="1" applyBorder="1" applyAlignment="1">
      <alignment horizontal="center" vertical="center"/>
    </xf>
    <xf numFmtId="0" fontId="13" fillId="0" borderId="0" xfId="107" applyFont="1" applyBorder="1" applyAlignment="1">
      <alignment horizontal="left" vertical="center"/>
    </xf>
    <xf numFmtId="0" fontId="13" fillId="0" borderId="0" xfId="107" applyFont="1" applyFill="1" applyBorder="1" applyAlignment="1" applyProtection="1">
      <alignment horizontal="center" vertical="center"/>
      <protection locked="0"/>
    </xf>
    <xf numFmtId="0" fontId="60" fillId="0" borderId="0" xfId="107" applyFont="1" applyFill="1" applyBorder="1" applyAlignment="1" applyProtection="1">
      <alignment horizontal="center"/>
      <protection locked="0"/>
    </xf>
    <xf numFmtId="0" fontId="8" fillId="0" borderId="0" xfId="107" applyFont="1" applyFill="1" applyBorder="1" applyAlignment="1" applyProtection="1">
      <alignment horizontal="center" vertical="center"/>
      <protection locked="0"/>
    </xf>
    <xf numFmtId="0" fontId="13" fillId="0" borderId="0" xfId="107" applyFont="1" applyFill="1" applyBorder="1" applyAlignment="1">
      <alignment horizontal="center" vertical="center"/>
    </xf>
    <xf numFmtId="0" fontId="13" fillId="0" borderId="0" xfId="107" applyFont="1" applyFill="1"/>
    <xf numFmtId="0" fontId="13" fillId="0" borderId="0" xfId="107" applyFont="1" applyFill="1" applyAlignment="1">
      <alignment horizontal="center" vertical="center"/>
    </xf>
    <xf numFmtId="0" fontId="8" fillId="0" borderId="0" xfId="107" applyFont="1" applyBorder="1" applyAlignment="1">
      <alignment horizontal="left" vertical="center"/>
    </xf>
    <xf numFmtId="0" fontId="8" fillId="0" borderId="0" xfId="107" applyFont="1" applyBorder="1" applyAlignment="1">
      <alignment horizontal="center" vertical="center"/>
    </xf>
    <xf numFmtId="0" fontId="15" fillId="27" borderId="34" xfId="107" applyFont="1" applyFill="1" applyBorder="1" applyAlignment="1" applyProtection="1">
      <alignment horizontal="center" vertical="center"/>
      <protection locked="0"/>
    </xf>
    <xf numFmtId="0" fontId="13" fillId="0" borderId="0" xfId="107" applyFont="1" applyAlignment="1">
      <alignment horizontal="center" vertical="center"/>
    </xf>
    <xf numFmtId="0" fontId="13" fillId="0" borderId="0" xfId="107" applyFont="1" applyFill="1" applyBorder="1" applyAlignment="1" applyProtection="1">
      <alignment horizontal="left" vertical="center"/>
      <protection locked="0"/>
    </xf>
    <xf numFmtId="0" fontId="13" fillId="0" borderId="0" xfId="107" applyFont="1" applyBorder="1" applyAlignment="1">
      <alignment horizontal="center" vertical="center" wrapText="1"/>
    </xf>
    <xf numFmtId="0" fontId="13" fillId="24" borderId="15" xfId="107" applyFont="1" applyFill="1" applyBorder="1" applyAlignment="1">
      <alignment horizontal="left" vertical="center" wrapText="1"/>
    </xf>
    <xf numFmtId="0" fontId="8" fillId="24" borderId="64" xfId="107" applyFont="1" applyFill="1" applyBorder="1" applyAlignment="1">
      <alignment horizontal="center" vertical="center" wrapText="1"/>
    </xf>
    <xf numFmtId="0" fontId="5" fillId="24" borderId="64" xfId="107" applyFont="1" applyFill="1" applyBorder="1" applyAlignment="1">
      <alignment horizontal="center" vertical="center" wrapText="1"/>
    </xf>
    <xf numFmtId="0" fontId="8" fillId="24" borderId="16" xfId="107" applyFont="1" applyFill="1" applyBorder="1" applyAlignment="1">
      <alignment horizontal="center" vertical="center" wrapText="1"/>
    </xf>
    <xf numFmtId="0" fontId="13" fillId="0" borderId="0" xfId="107" applyFont="1" applyFill="1" applyAlignment="1" applyProtection="1">
      <alignment horizontal="center" vertical="center" wrapText="1"/>
      <protection locked="0"/>
    </xf>
    <xf numFmtId="0" fontId="13" fillId="0" borderId="0" xfId="107" applyFont="1" applyFill="1" applyAlignment="1" applyProtection="1">
      <alignment wrapText="1"/>
      <protection locked="0"/>
    </xf>
    <xf numFmtId="0" fontId="13" fillId="0" borderId="0" xfId="107" applyFont="1" applyAlignment="1">
      <alignment wrapText="1"/>
    </xf>
    <xf numFmtId="0" fontId="13" fillId="0" borderId="37" xfId="107" applyFont="1" applyBorder="1" applyAlignment="1">
      <alignment horizontal="left" vertical="center"/>
    </xf>
    <xf numFmtId="0" fontId="13" fillId="0" borderId="63" xfId="107" applyFont="1" applyBorder="1" applyAlignment="1">
      <alignment horizontal="center" vertical="center"/>
    </xf>
    <xf numFmtId="0" fontId="13" fillId="0" borderId="40" xfId="107" applyFont="1" applyBorder="1" applyAlignment="1">
      <alignment horizontal="center" vertical="center"/>
    </xf>
    <xf numFmtId="0" fontId="13" fillId="0" borderId="18" xfId="107" applyFont="1" applyBorder="1" applyAlignment="1">
      <alignment horizontal="left" vertical="center"/>
    </xf>
    <xf numFmtId="0" fontId="13" fillId="0" borderId="34" xfId="107" applyFont="1" applyBorder="1" applyAlignment="1">
      <alignment horizontal="center" vertical="center"/>
    </xf>
    <xf numFmtId="171" fontId="13" fillId="0" borderId="34" xfId="109" applyNumberFormat="1" applyFont="1" applyBorder="1" applyAlignment="1">
      <alignment horizontal="center" vertical="center"/>
    </xf>
    <xf numFmtId="2" fontId="13" fillId="0" borderId="34" xfId="107" applyNumberFormat="1" applyFont="1" applyBorder="1" applyAlignment="1">
      <alignment horizontal="center" vertical="center"/>
    </xf>
    <xf numFmtId="172" fontId="13" fillId="0" borderId="19" xfId="107" applyNumberFormat="1" applyFont="1" applyBorder="1" applyAlignment="1">
      <alignment horizontal="center" vertical="center"/>
    </xf>
    <xf numFmtId="0" fontId="13" fillId="0" borderId="34" xfId="107" applyFont="1" applyFill="1" applyBorder="1" applyAlignment="1">
      <alignment horizontal="center" vertical="center"/>
    </xf>
    <xf numFmtId="164" fontId="13" fillId="0" borderId="34" xfId="109" applyFont="1" applyBorder="1" applyAlignment="1">
      <alignment horizontal="center" vertical="center"/>
    </xf>
    <xf numFmtId="2" fontId="15" fillId="27" borderId="34" xfId="107" applyNumberFormat="1" applyFont="1" applyFill="1" applyBorder="1" applyAlignment="1" applyProtection="1">
      <alignment horizontal="center" vertical="center"/>
      <protection locked="0"/>
    </xf>
    <xf numFmtId="0" fontId="13" fillId="0" borderId="41" xfId="107" applyFont="1" applyBorder="1" applyAlignment="1">
      <alignment horizontal="left" vertical="center"/>
    </xf>
    <xf numFmtId="0" fontId="13" fillId="0" borderId="42" xfId="107" applyFont="1" applyBorder="1" applyAlignment="1">
      <alignment horizontal="center" vertical="center"/>
    </xf>
    <xf numFmtId="164" fontId="13" fillId="0" borderId="42" xfId="109" applyFont="1" applyBorder="1" applyAlignment="1">
      <alignment horizontal="center" vertical="center"/>
    </xf>
    <xf numFmtId="0" fontId="13" fillId="0" borderId="71" xfId="107" applyFont="1" applyBorder="1" applyAlignment="1">
      <alignment horizontal="center" vertical="center"/>
    </xf>
    <xf numFmtId="0" fontId="12" fillId="0" borderId="15" xfId="107" applyFont="1" applyBorder="1" applyAlignment="1">
      <alignment horizontal="left" vertical="center"/>
    </xf>
    <xf numFmtId="0" fontId="12" fillId="0" borderId="64" xfId="107" applyFont="1" applyBorder="1" applyAlignment="1">
      <alignment horizontal="center" vertical="center"/>
    </xf>
    <xf numFmtId="164" fontId="12" fillId="0" borderId="64" xfId="109" applyFont="1" applyBorder="1" applyAlignment="1">
      <alignment horizontal="center" vertical="center"/>
    </xf>
    <xf numFmtId="2" fontId="12" fillId="0" borderId="64" xfId="107" applyNumberFormat="1" applyFont="1" applyBorder="1" applyAlignment="1">
      <alignment horizontal="center" vertical="center"/>
    </xf>
    <xf numFmtId="172" fontId="12" fillId="0" borderId="16" xfId="107" applyNumberFormat="1" applyFont="1" applyBorder="1" applyAlignment="1">
      <alignment horizontal="center" vertical="center"/>
    </xf>
    <xf numFmtId="0" fontId="13" fillId="0" borderId="30" xfId="107" applyFont="1" applyBorder="1" applyAlignment="1">
      <alignment horizontal="left" vertical="center"/>
    </xf>
    <xf numFmtId="164" fontId="13" fillId="0" borderId="0" xfId="109" applyFont="1" applyBorder="1" applyAlignment="1">
      <alignment horizontal="center" vertical="center"/>
    </xf>
    <xf numFmtId="2" fontId="13" fillId="0" borderId="0" xfId="107" applyNumberFormat="1" applyFont="1" applyBorder="1" applyAlignment="1">
      <alignment horizontal="center" vertical="center"/>
    </xf>
    <xf numFmtId="172" fontId="13" fillId="0" borderId="33" xfId="107" applyNumberFormat="1" applyFont="1" applyBorder="1" applyAlignment="1">
      <alignment horizontal="center" vertical="center"/>
    </xf>
    <xf numFmtId="0" fontId="13" fillId="0" borderId="0" xfId="107" applyFont="1" applyFill="1" applyBorder="1" applyProtection="1">
      <protection locked="0"/>
    </xf>
    <xf numFmtId="0" fontId="13" fillId="0" borderId="0" xfId="107" applyFont="1" applyBorder="1"/>
    <xf numFmtId="0" fontId="13" fillId="0" borderId="29" xfId="107" applyFont="1" applyBorder="1" applyAlignment="1">
      <alignment horizontal="left" vertical="center"/>
    </xf>
    <xf numFmtId="0" fontId="13" fillId="0" borderId="43" xfId="107" applyFont="1" applyBorder="1" applyAlignment="1">
      <alignment horizontal="center" vertical="center"/>
    </xf>
    <xf numFmtId="0" fontId="15" fillId="27" borderId="43" xfId="107" applyFont="1" applyFill="1" applyBorder="1" applyAlignment="1" applyProtection="1">
      <alignment horizontal="center" vertical="center"/>
      <protection locked="0"/>
    </xf>
    <xf numFmtId="171" fontId="13" fillId="0" borderId="43" xfId="109" applyNumberFormat="1" applyFont="1" applyBorder="1" applyAlignment="1">
      <alignment horizontal="center" vertical="center"/>
    </xf>
    <xf numFmtId="2" fontId="13" fillId="0" borderId="43" xfId="107" applyNumberFormat="1" applyFont="1" applyFill="1" applyBorder="1" applyAlignment="1">
      <alignment horizontal="center" vertical="center"/>
    </xf>
    <xf numFmtId="172" fontId="13" fillId="0" borderId="32" xfId="107" applyNumberFormat="1" applyFont="1" applyBorder="1" applyAlignment="1">
      <alignment horizontal="center" vertical="center"/>
    </xf>
    <xf numFmtId="2" fontId="13" fillId="0" borderId="34" xfId="107" applyNumberFormat="1" applyFont="1" applyFill="1" applyBorder="1" applyAlignment="1">
      <alignment horizontal="center" vertical="center"/>
    </xf>
    <xf numFmtId="170" fontId="13" fillId="0" borderId="34" xfId="89" applyNumberFormat="1" applyFont="1" applyBorder="1" applyAlignment="1">
      <alignment horizontal="center" vertical="center"/>
    </xf>
    <xf numFmtId="0" fontId="13" fillId="0" borderId="22" xfId="107" applyFont="1" applyBorder="1" applyAlignment="1">
      <alignment horizontal="left" vertical="center"/>
    </xf>
    <xf numFmtId="0" fontId="13" fillId="0" borderId="35" xfId="107" applyFont="1" applyBorder="1" applyAlignment="1">
      <alignment horizontal="center" vertical="center"/>
    </xf>
    <xf numFmtId="0" fontId="13" fillId="0" borderId="21" xfId="107" applyFont="1" applyBorder="1" applyAlignment="1">
      <alignment horizontal="center" vertical="center"/>
    </xf>
    <xf numFmtId="2" fontId="13" fillId="0" borderId="0" xfId="107" applyNumberFormat="1" applyFont="1" applyFill="1" applyBorder="1" applyAlignment="1" applyProtection="1">
      <alignment horizontal="center" vertical="center"/>
      <protection locked="0"/>
    </xf>
    <xf numFmtId="172" fontId="13" fillId="0" borderId="0" xfId="107" applyNumberFormat="1" applyFont="1" applyFill="1" applyBorder="1" applyAlignment="1" applyProtection="1">
      <alignment horizontal="center" vertical="center"/>
      <protection locked="0"/>
    </xf>
    <xf numFmtId="0" fontId="13" fillId="0" borderId="0" xfId="107" applyFont="1" applyFill="1" applyAlignment="1" applyProtection="1">
      <alignment horizontal="left"/>
      <protection locked="0"/>
    </xf>
    <xf numFmtId="0" fontId="8" fillId="0" borderId="0" xfId="107" applyFont="1" applyFill="1" applyBorder="1" applyAlignment="1" applyProtection="1">
      <alignment horizontal="left" vertical="center"/>
      <protection locked="0"/>
    </xf>
    <xf numFmtId="0" fontId="15" fillId="0" borderId="0" xfId="107" applyFont="1" applyFill="1" applyBorder="1" applyAlignment="1" applyProtection="1">
      <alignment horizontal="center" vertical="center"/>
      <protection locked="0"/>
    </xf>
    <xf numFmtId="0" fontId="13" fillId="0" borderId="0" xfId="107" applyFont="1" applyFill="1" applyBorder="1" applyAlignment="1" applyProtection="1">
      <alignment horizontal="left" vertical="center" wrapText="1"/>
      <protection locked="0"/>
    </xf>
    <xf numFmtId="0" fontId="8" fillId="0" borderId="0" xfId="107" applyFont="1" applyFill="1" applyBorder="1" applyAlignment="1" applyProtection="1">
      <alignment horizontal="center" vertical="center" wrapText="1"/>
      <protection locked="0"/>
    </xf>
    <xf numFmtId="0" fontId="5" fillId="0" borderId="0" xfId="107" applyFont="1" applyFill="1" applyBorder="1" applyAlignment="1" applyProtection="1">
      <alignment horizontal="center" vertical="center" wrapText="1"/>
      <protection locked="0"/>
    </xf>
    <xf numFmtId="0" fontId="13" fillId="37" borderId="15" xfId="107" applyFont="1" applyFill="1" applyBorder="1" applyAlignment="1">
      <alignment horizontal="left" vertical="center" wrapText="1"/>
    </xf>
    <xf numFmtId="0" fontId="8" fillId="37" borderId="64" xfId="107" applyFont="1" applyFill="1" applyBorder="1" applyAlignment="1">
      <alignment horizontal="center" vertical="center" wrapText="1"/>
    </xf>
    <xf numFmtId="0" fontId="5" fillId="37" borderId="64" xfId="107" applyFont="1" applyFill="1" applyBorder="1" applyAlignment="1">
      <alignment horizontal="center" vertical="center" wrapText="1"/>
    </xf>
    <xf numFmtId="0" fontId="8" fillId="37" borderId="16" xfId="107" applyFont="1" applyFill="1" applyBorder="1" applyAlignment="1">
      <alignment horizontal="center" vertical="center" wrapText="1"/>
    </xf>
    <xf numFmtId="171" fontId="13" fillId="0" borderId="0" xfId="109" applyNumberFormat="1" applyFont="1" applyFill="1" applyBorder="1" applyAlignment="1" applyProtection="1">
      <alignment horizontal="center" vertical="center"/>
      <protection locked="0"/>
    </xf>
    <xf numFmtId="172" fontId="13" fillId="0" borderId="34" xfId="107" applyNumberFormat="1" applyFont="1" applyBorder="1" applyAlignment="1">
      <alignment horizontal="center" vertical="center"/>
    </xf>
    <xf numFmtId="164" fontId="13" fillId="0" borderId="0" xfId="109" applyFont="1" applyFill="1" applyBorder="1" applyAlignment="1" applyProtection="1">
      <alignment horizontal="center" vertical="center"/>
      <protection locked="0"/>
    </xf>
    <xf numFmtId="2" fontId="15" fillId="0" borderId="0" xfId="107" applyNumberFormat="1" applyFont="1" applyFill="1" applyBorder="1" applyAlignment="1" applyProtection="1">
      <alignment horizontal="center" vertical="center"/>
      <protection locked="0"/>
    </xf>
    <xf numFmtId="0" fontId="12" fillId="0" borderId="0" xfId="107" applyFont="1" applyFill="1" applyBorder="1" applyAlignment="1" applyProtection="1">
      <alignment horizontal="left" vertical="center"/>
      <protection locked="0"/>
    </xf>
    <xf numFmtId="0" fontId="12" fillId="0" borderId="0" xfId="107" applyFont="1" applyFill="1" applyBorder="1" applyAlignment="1" applyProtection="1">
      <alignment horizontal="center" vertical="center"/>
      <protection locked="0"/>
    </xf>
    <xf numFmtId="164" fontId="12" fillId="0" borderId="0" xfId="109" applyFont="1" applyFill="1" applyBorder="1" applyAlignment="1" applyProtection="1">
      <alignment horizontal="center" vertical="center"/>
      <protection locked="0"/>
    </xf>
    <xf numFmtId="2" fontId="12" fillId="0" borderId="0" xfId="107" applyNumberFormat="1" applyFont="1" applyFill="1" applyBorder="1" applyAlignment="1" applyProtection="1">
      <alignment horizontal="center" vertical="center"/>
      <protection locked="0"/>
    </xf>
    <xf numFmtId="172" fontId="12" fillId="0" borderId="0" xfId="107" applyNumberFormat="1" applyFont="1" applyFill="1" applyBorder="1" applyAlignment="1" applyProtection="1">
      <alignment horizontal="center" vertical="center"/>
      <protection locked="0"/>
    </xf>
    <xf numFmtId="0" fontId="15" fillId="27" borderId="63" xfId="107" applyFont="1" applyFill="1" applyBorder="1" applyAlignment="1" applyProtection="1">
      <alignment horizontal="center" vertical="center"/>
      <protection locked="0"/>
    </xf>
    <xf numFmtId="170" fontId="13" fillId="0" borderId="0" xfId="89" applyNumberFormat="1" applyFont="1" applyFill="1" applyBorder="1" applyAlignment="1" applyProtection="1">
      <alignment horizontal="center" vertical="center"/>
      <protection locked="0"/>
    </xf>
    <xf numFmtId="0" fontId="13" fillId="0" borderId="0" xfId="107" applyFont="1" applyFill="1" applyAlignment="1" applyProtection="1">
      <alignment horizontal="center"/>
      <protection locked="0"/>
    </xf>
    <xf numFmtId="0" fontId="53" fillId="0" borderId="0" xfId="107" applyFont="1" applyFill="1" applyBorder="1" applyAlignment="1">
      <alignment horizontal="center" vertical="center"/>
    </xf>
    <xf numFmtId="0" fontId="53" fillId="0" borderId="0" xfId="107" applyFont="1" applyFill="1" applyAlignment="1" applyProtection="1">
      <alignment horizontal="center" vertical="center"/>
      <protection locked="0"/>
    </xf>
    <xf numFmtId="0" fontId="13" fillId="34" borderId="15" xfId="107" applyFont="1" applyFill="1" applyBorder="1" applyAlignment="1">
      <alignment horizontal="left" vertical="center" wrapText="1"/>
    </xf>
    <xf numFmtId="0" fontId="8" fillId="34" borderId="64" xfId="107" applyFont="1" applyFill="1" applyBorder="1" applyAlignment="1">
      <alignment horizontal="center" vertical="center" wrapText="1"/>
    </xf>
    <xf numFmtId="0" fontId="5" fillId="34" borderId="64" xfId="107" applyFont="1" applyFill="1" applyBorder="1" applyAlignment="1">
      <alignment horizontal="center" vertical="center" wrapText="1"/>
    </xf>
    <xf numFmtId="0" fontId="8" fillId="34" borderId="16" xfId="107" applyFont="1" applyFill="1" applyBorder="1" applyAlignment="1">
      <alignment horizontal="center" vertical="center" wrapText="1"/>
    </xf>
    <xf numFmtId="170" fontId="13" fillId="0" borderId="34" xfId="89" applyNumberFormat="1" applyFont="1" applyFill="1" applyBorder="1" applyAlignment="1">
      <alignment horizontal="center" vertical="center"/>
    </xf>
    <xf numFmtId="0" fontId="13" fillId="0" borderId="33" xfId="107" applyFont="1" applyBorder="1" applyAlignment="1">
      <alignment horizontal="center" vertical="center"/>
    </xf>
    <xf numFmtId="2" fontId="13" fillId="0" borderId="43" xfId="107" applyNumberFormat="1" applyFont="1" applyBorder="1" applyAlignment="1">
      <alignment horizontal="center" vertical="center"/>
    </xf>
    <xf numFmtId="172" fontId="13" fillId="0" borderId="43" xfId="107" applyNumberFormat="1" applyFont="1" applyBorder="1" applyAlignment="1">
      <alignment horizontal="center" vertical="center"/>
    </xf>
    <xf numFmtId="0" fontId="12" fillId="0" borderId="44" xfId="107" applyFont="1" applyBorder="1" applyAlignment="1">
      <alignment horizontal="center" vertical="center"/>
    </xf>
    <xf numFmtId="2" fontId="12" fillId="0" borderId="44" xfId="107" applyNumberFormat="1" applyFont="1" applyBorder="1" applyAlignment="1">
      <alignment horizontal="center" vertical="center"/>
    </xf>
    <xf numFmtId="172" fontId="12" fillId="0" borderId="45" xfId="107" applyNumberFormat="1" applyFont="1" applyBorder="1" applyAlignment="1">
      <alignment horizontal="center" vertical="center"/>
    </xf>
    <xf numFmtId="0" fontId="53" fillId="0" borderId="0" xfId="107" applyFont="1" applyFill="1" applyBorder="1" applyAlignment="1" applyProtection="1">
      <alignment horizontal="left" indent="2"/>
      <protection locked="0"/>
    </xf>
    <xf numFmtId="0" fontId="53" fillId="0" borderId="0" xfId="107" applyFont="1" applyFill="1" applyBorder="1" applyAlignment="1" applyProtection="1">
      <alignment horizontal="center"/>
      <protection locked="0"/>
    </xf>
    <xf numFmtId="0" fontId="53" fillId="0" borderId="0" xfId="107" applyFont="1" applyFill="1" applyBorder="1" applyAlignment="1" applyProtection="1">
      <alignment horizontal="center" vertical="center"/>
      <protection locked="0"/>
    </xf>
    <xf numFmtId="0" fontId="8" fillId="38" borderId="64" xfId="107" applyFont="1" applyFill="1" applyBorder="1" applyAlignment="1">
      <alignment horizontal="center" vertical="center" wrapText="1"/>
    </xf>
    <xf numFmtId="0" fontId="5" fillId="38" borderId="64" xfId="107" applyFont="1" applyFill="1" applyBorder="1" applyAlignment="1">
      <alignment horizontal="center" vertical="center" wrapText="1"/>
    </xf>
    <xf numFmtId="0" fontId="8" fillId="38" borderId="16" xfId="107" applyFont="1" applyFill="1" applyBorder="1" applyAlignment="1">
      <alignment horizontal="center" vertical="center" wrapText="1"/>
    </xf>
    <xf numFmtId="0" fontId="13" fillId="0" borderId="43" xfId="107" applyFont="1" applyFill="1" applyBorder="1" applyAlignment="1">
      <alignment horizontal="center" vertical="center"/>
    </xf>
    <xf numFmtId="3" fontId="7" fillId="24" borderId="41" xfId="107" applyNumberFormat="1" applyFont="1" applyFill="1" applyBorder="1" applyAlignment="1" applyProtection="1">
      <alignment horizontal="center" vertical="center" wrapText="1"/>
    </xf>
    <xf numFmtId="3" fontId="7" fillId="24" borderId="71" xfId="107" applyNumberFormat="1" applyFont="1" applyFill="1" applyBorder="1" applyAlignment="1" applyProtection="1">
      <alignment horizontal="center" vertical="center" wrapText="1"/>
    </xf>
    <xf numFmtId="3" fontId="7" fillId="25" borderId="46" xfId="107" applyNumberFormat="1" applyFont="1" applyFill="1" applyBorder="1" applyAlignment="1" applyProtection="1">
      <alignment horizontal="center" vertical="center" wrapText="1"/>
    </xf>
    <xf numFmtId="3" fontId="7" fillId="25" borderId="71" xfId="107" applyNumberFormat="1" applyFont="1" applyFill="1" applyBorder="1" applyAlignment="1" applyProtection="1">
      <alignment horizontal="center" vertical="center" wrapText="1"/>
    </xf>
    <xf numFmtId="3" fontId="7" fillId="26" borderId="46" xfId="107" applyNumberFormat="1" applyFont="1" applyFill="1" applyBorder="1" applyAlignment="1" applyProtection="1">
      <alignment horizontal="center" vertical="center" wrapText="1"/>
    </xf>
    <xf numFmtId="3" fontId="7" fillId="26" borderId="71" xfId="107" applyNumberFormat="1" applyFont="1" applyFill="1" applyBorder="1" applyAlignment="1" applyProtection="1">
      <alignment horizontal="center" vertical="center" wrapText="1"/>
    </xf>
    <xf numFmtId="3" fontId="7" fillId="37" borderId="41" xfId="107" applyNumberFormat="1" applyFont="1" applyFill="1" applyBorder="1" applyAlignment="1" applyProtection="1">
      <alignment horizontal="center" vertical="center" wrapText="1"/>
    </xf>
    <xf numFmtId="3" fontId="7" fillId="37" borderId="71" xfId="107" applyNumberFormat="1" applyFont="1" applyFill="1" applyBorder="1" applyAlignment="1" applyProtection="1">
      <alignment horizontal="center" vertical="center" wrapText="1"/>
    </xf>
    <xf numFmtId="172" fontId="12" fillId="0" borderId="15" xfId="107" applyNumberFormat="1" applyFont="1" applyBorder="1" applyAlignment="1">
      <alignment horizontal="center" vertical="center"/>
    </xf>
    <xf numFmtId="172" fontId="12" fillId="0" borderId="23" xfId="107" applyNumberFormat="1" applyFont="1" applyBorder="1" applyAlignment="1">
      <alignment horizontal="center" vertical="center"/>
    </xf>
    <xf numFmtId="0" fontId="13" fillId="0" borderId="32" xfId="107" applyFont="1" applyBorder="1" applyAlignment="1">
      <alignment horizontal="center" vertical="center"/>
    </xf>
    <xf numFmtId="0" fontId="13" fillId="0" borderId="19" xfId="107" applyFont="1" applyBorder="1" applyAlignment="1">
      <alignment horizontal="center" vertical="center"/>
    </xf>
    <xf numFmtId="3" fontId="13" fillId="0" borderId="0" xfId="107" applyNumberFormat="1" applyFont="1" applyFill="1" applyBorder="1" applyAlignment="1" applyProtection="1">
      <alignment vertical="center"/>
      <protection locked="0"/>
    </xf>
    <xf numFmtId="0" fontId="13" fillId="0" borderId="0" xfId="107" applyFont="1" applyAlignment="1">
      <alignment horizontal="left"/>
    </xf>
    <xf numFmtId="0" fontId="13" fillId="0" borderId="0" xfId="107" applyFont="1" applyAlignment="1">
      <alignment horizontal="center"/>
    </xf>
    <xf numFmtId="3" fontId="17" fillId="0" borderId="48" xfId="0" applyNumberFormat="1" applyFont="1" applyBorder="1" applyAlignment="1">
      <alignment vertical="center"/>
    </xf>
    <xf numFmtId="0" fontId="44" fillId="0" borderId="0" xfId="0" applyFont="1" applyFill="1" applyBorder="1" applyAlignment="1" applyProtection="1">
      <alignment horizontal="left"/>
      <protection locked="0"/>
    </xf>
    <xf numFmtId="3" fontId="17" fillId="0" borderId="0" xfId="0" applyNumberFormat="1" applyFont="1" applyFill="1" applyBorder="1" applyProtection="1">
      <protection locked="0"/>
    </xf>
    <xf numFmtId="3" fontId="17" fillId="0" borderId="0" xfId="0" applyNumberFormat="1" applyFont="1" applyFill="1" applyBorder="1" applyAlignment="1" applyProtection="1">
      <alignment vertical="center"/>
      <protection locked="0"/>
    </xf>
    <xf numFmtId="3" fontId="46" fillId="0" borderId="0" xfId="0" applyNumberFormat="1" applyFont="1" applyFill="1" applyBorder="1" applyAlignment="1" applyProtection="1">
      <alignment vertical="center"/>
      <protection locked="0"/>
    </xf>
    <xf numFmtId="3" fontId="7" fillId="37" borderId="15" xfId="0" applyNumberFormat="1" applyFont="1" applyFill="1" applyBorder="1" applyAlignment="1">
      <alignment horizontal="center" vertical="center" wrapText="1"/>
    </xf>
    <xf numFmtId="3" fontId="7" fillId="37" borderId="16" xfId="0" applyNumberFormat="1" applyFont="1" applyFill="1" applyBorder="1" applyAlignment="1">
      <alignment horizontal="center" vertical="center" wrapText="1"/>
    </xf>
    <xf numFmtId="4" fontId="17" fillId="0" borderId="0" xfId="0" applyNumberFormat="1" applyFont="1" applyFill="1" applyBorder="1" applyAlignment="1" applyProtection="1">
      <alignment vertical="center"/>
      <protection locked="0"/>
    </xf>
    <xf numFmtId="3" fontId="17" fillId="0" borderId="0" xfId="0" applyNumberFormat="1" applyFont="1" applyFill="1" applyBorder="1" applyAlignment="1" applyProtection="1">
      <alignment horizontal="center" vertical="center"/>
      <protection locked="0"/>
    </xf>
    <xf numFmtId="3" fontId="8" fillId="0" borderId="72" xfId="0" applyNumberFormat="1" applyFont="1" applyFill="1" applyBorder="1" applyAlignment="1">
      <alignment vertical="center"/>
    </xf>
    <xf numFmtId="3" fontId="17" fillId="0" borderId="48" xfId="0" applyNumberFormat="1" applyFont="1" applyFill="1" applyBorder="1" applyAlignment="1" applyProtection="1">
      <alignment vertical="center"/>
      <protection locked="0"/>
    </xf>
    <xf numFmtId="3" fontId="17" fillId="27" borderId="19" xfId="0" applyNumberFormat="1" applyFont="1" applyFill="1" applyBorder="1" applyAlignment="1" applyProtection="1">
      <alignment vertical="center"/>
      <protection locked="0"/>
    </xf>
    <xf numFmtId="3" fontId="8" fillId="0" borderId="73" xfId="0" applyNumberFormat="1" applyFont="1" applyFill="1" applyBorder="1" applyAlignment="1">
      <alignment vertical="center"/>
    </xf>
    <xf numFmtId="0" fontId="5" fillId="0" borderId="19" xfId="0" applyFont="1" applyFill="1" applyBorder="1" applyAlignment="1">
      <alignment horizontal="center" vertical="center"/>
    </xf>
    <xf numFmtId="3" fontId="17" fillId="0" borderId="14" xfId="0" applyNumberFormat="1" applyFont="1" applyFill="1" applyBorder="1" applyAlignment="1">
      <alignment horizontal="center" vertical="center"/>
    </xf>
    <xf numFmtId="3" fontId="17" fillId="0" borderId="0" xfId="0" applyNumberFormat="1" applyFont="1" applyFill="1" applyBorder="1" applyAlignment="1">
      <alignment horizontal="left" vertical="center" indent="2"/>
    </xf>
    <xf numFmtId="0" fontId="17" fillId="0" borderId="0" xfId="0" applyFont="1" applyFill="1" applyBorder="1" applyAlignment="1">
      <alignment horizontal="left" indent="2"/>
    </xf>
    <xf numFmtId="3" fontId="17" fillId="0" borderId="0" xfId="0" applyNumberFormat="1" applyFont="1" applyFill="1" applyBorder="1" applyAlignment="1">
      <alignment horizontal="left" indent="2"/>
    </xf>
    <xf numFmtId="3" fontId="8" fillId="0" borderId="29" xfId="0" applyNumberFormat="1" applyFont="1" applyFill="1" applyBorder="1" applyAlignment="1">
      <alignment vertical="center"/>
    </xf>
    <xf numFmtId="3" fontId="8" fillId="0" borderId="32" xfId="0" applyNumberFormat="1" applyFont="1" applyFill="1" applyBorder="1" applyAlignment="1">
      <alignment vertical="center"/>
    </xf>
    <xf numFmtId="3" fontId="8" fillId="0" borderId="25" xfId="0" applyNumberFormat="1" applyFont="1" applyFill="1" applyBorder="1" applyAlignment="1">
      <alignment vertical="center"/>
    </xf>
    <xf numFmtId="3" fontId="8" fillId="0" borderId="22" xfId="0" applyNumberFormat="1" applyFont="1" applyFill="1" applyBorder="1" applyAlignment="1">
      <alignment vertical="center"/>
    </xf>
    <xf numFmtId="3" fontId="8" fillId="0" borderId="21" xfId="0" applyNumberFormat="1" applyFont="1" applyFill="1" applyBorder="1" applyAlignment="1">
      <alignment vertical="center"/>
    </xf>
    <xf numFmtId="3" fontId="8" fillId="0" borderId="26" xfId="0" applyNumberFormat="1" applyFont="1" applyFill="1" applyBorder="1" applyAlignment="1">
      <alignment vertical="center"/>
    </xf>
    <xf numFmtId="3" fontId="5" fillId="0" borderId="19" xfId="0" applyNumberFormat="1" applyFont="1" applyFill="1" applyBorder="1" applyAlignment="1">
      <alignment horizontal="center" vertical="center"/>
    </xf>
    <xf numFmtId="3" fontId="17" fillId="0" borderId="27" xfId="0" applyNumberFormat="1" applyFont="1" applyFill="1" applyBorder="1" applyAlignment="1">
      <alignment horizontal="right" vertical="center"/>
    </xf>
    <xf numFmtId="3" fontId="8" fillId="0" borderId="28" xfId="0" applyNumberFormat="1" applyFont="1" applyFill="1" applyBorder="1" applyAlignment="1">
      <alignment horizontal="right" vertical="center"/>
    </xf>
    <xf numFmtId="3" fontId="8" fillId="0" borderId="12" xfId="0" applyNumberFormat="1" applyFont="1" applyFill="1" applyBorder="1" applyAlignment="1">
      <alignment horizontal="right" vertical="center" wrapText="1"/>
    </xf>
    <xf numFmtId="3" fontId="17" fillId="0" borderId="13" xfId="0" applyNumberFormat="1" applyFont="1" applyFill="1" applyBorder="1" applyAlignment="1">
      <alignment horizontal="right" vertical="center"/>
    </xf>
    <xf numFmtId="3" fontId="17" fillId="0" borderId="48" xfId="0" applyNumberFormat="1" applyFont="1" applyFill="1" applyBorder="1" applyAlignment="1">
      <alignment horizontal="right" vertical="center"/>
    </xf>
    <xf numFmtId="3" fontId="8" fillId="0" borderId="14" xfId="0" applyNumberFormat="1" applyFont="1" applyFill="1" applyBorder="1" applyAlignment="1">
      <alignment horizontal="right" vertical="center"/>
    </xf>
    <xf numFmtId="3" fontId="17" fillId="0" borderId="0" xfId="0" applyNumberFormat="1" applyFont="1" applyFill="1" applyBorder="1" applyAlignment="1">
      <alignment horizontal="center"/>
    </xf>
    <xf numFmtId="1" fontId="17" fillId="0" borderId="0" xfId="0" applyNumberFormat="1" applyFont="1" applyFill="1" applyBorder="1" applyAlignment="1">
      <alignment horizontal="left" vertical="center"/>
    </xf>
    <xf numFmtId="3" fontId="17" fillId="0" borderId="0" xfId="0" applyNumberFormat="1" applyFont="1" applyFill="1" applyBorder="1" applyAlignment="1">
      <alignment horizontal="left"/>
    </xf>
    <xf numFmtId="4" fontId="17" fillId="0" borderId="0" xfId="0" applyNumberFormat="1" applyFont="1" applyFill="1" applyBorder="1" applyAlignment="1">
      <alignment horizontal="center"/>
    </xf>
    <xf numFmtId="0" fontId="17" fillId="0" borderId="0" xfId="0" applyFont="1" applyFill="1" applyBorder="1" applyAlignment="1"/>
    <xf numFmtId="0" fontId="8" fillId="0" borderId="0" xfId="0" applyFont="1" applyFill="1" applyBorder="1"/>
    <xf numFmtId="14" fontId="17" fillId="0" borderId="31" xfId="0" applyNumberFormat="1" applyFont="1" applyFill="1" applyBorder="1" applyAlignment="1">
      <alignment vertical="center"/>
    </xf>
    <xf numFmtId="3" fontId="17" fillId="0" borderId="0" xfId="0" applyNumberFormat="1" applyFont="1" applyBorder="1" applyProtection="1">
      <protection locked="0"/>
    </xf>
    <xf numFmtId="3" fontId="24" fillId="0" borderId="0" xfId="0" applyNumberFormat="1" applyFont="1" applyFill="1" applyBorder="1" applyAlignment="1" applyProtection="1">
      <alignment vertical="center"/>
      <protection locked="0"/>
    </xf>
    <xf numFmtId="1" fontId="10" fillId="0" borderId="0" xfId="0" applyNumberFormat="1" applyFont="1" applyFill="1" applyBorder="1" applyAlignment="1" applyProtection="1">
      <alignment horizontal="center" vertical="center"/>
      <protection locked="0"/>
    </xf>
    <xf numFmtId="3" fontId="10" fillId="0" borderId="0" xfId="0" applyNumberFormat="1" applyFont="1" applyFill="1" applyBorder="1" applyAlignment="1" applyProtection="1">
      <alignment horizontal="center" vertical="center"/>
      <protection locked="0"/>
    </xf>
    <xf numFmtId="3" fontId="13" fillId="0" borderId="0" xfId="0" applyNumberFormat="1" applyFont="1" applyFill="1" applyBorder="1" applyAlignment="1" applyProtection="1">
      <alignment horizontal="left"/>
      <protection locked="0"/>
    </xf>
    <xf numFmtId="4" fontId="13" fillId="0" borderId="0" xfId="0" quotePrefix="1" applyNumberFormat="1" applyFont="1" applyBorder="1" applyAlignment="1" applyProtection="1">
      <alignment horizontal="center"/>
      <protection locked="0"/>
    </xf>
    <xf numFmtId="0" fontId="46" fillId="0" borderId="0" xfId="0" applyFont="1" applyBorder="1" applyProtection="1">
      <protection locked="0"/>
    </xf>
    <xf numFmtId="1" fontId="17" fillId="0" borderId="0" xfId="0" applyNumberFormat="1" applyFont="1" applyFill="1" applyBorder="1" applyAlignment="1" applyProtection="1">
      <alignment vertical="center"/>
      <protection locked="0"/>
    </xf>
    <xf numFmtId="0" fontId="17" fillId="0" borderId="0" xfId="0" applyFont="1" applyFill="1" applyBorder="1" applyProtection="1">
      <protection locked="0"/>
    </xf>
    <xf numFmtId="3" fontId="46" fillId="0" borderId="0" xfId="0" applyNumberFormat="1" applyFont="1" applyFill="1" applyBorder="1" applyAlignment="1" applyProtection="1">
      <alignment horizontal="center" vertical="center"/>
      <protection locked="0"/>
    </xf>
    <xf numFmtId="1" fontId="46" fillId="0" borderId="0" xfId="0" applyNumberFormat="1" applyFont="1" applyFill="1" applyBorder="1" applyAlignment="1" applyProtection="1">
      <alignment horizontal="center" vertical="center"/>
      <protection locked="0"/>
    </xf>
    <xf numFmtId="3" fontId="17" fillId="0" borderId="0" xfId="0" applyNumberFormat="1" applyFont="1" applyBorder="1" applyAlignment="1" applyProtection="1">
      <alignment horizontal="right"/>
      <protection locked="0"/>
    </xf>
    <xf numFmtId="3" fontId="17" fillId="0" borderId="0" xfId="0" applyNumberFormat="1" applyFont="1" applyFill="1" applyBorder="1" applyAlignment="1" applyProtection="1">
      <alignment horizontal="right"/>
      <protection locked="0"/>
    </xf>
    <xf numFmtId="0" fontId="8" fillId="0" borderId="0" xfId="0" applyFont="1" applyFill="1" applyBorder="1" applyAlignment="1" applyProtection="1">
      <alignment horizontal="left" vertical="center"/>
      <protection locked="0"/>
    </xf>
    <xf numFmtId="0" fontId="17"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4" fontId="17" fillId="0" borderId="0" xfId="0" applyNumberFormat="1" applyFont="1" applyFill="1" applyBorder="1" applyAlignment="1" applyProtection="1">
      <alignment horizontal="left" vertical="center" indent="2"/>
      <protection locked="0"/>
    </xf>
    <xf numFmtId="4" fontId="17" fillId="0" borderId="0" xfId="0" applyNumberFormat="1" applyFont="1" applyBorder="1" applyAlignment="1" applyProtection="1">
      <alignment horizontal="right" vertical="center"/>
      <protection locked="0"/>
    </xf>
    <xf numFmtId="0" fontId="17" fillId="0" borderId="0" xfId="0" applyFont="1" applyBorder="1" applyProtection="1">
      <protection locked="0"/>
    </xf>
    <xf numFmtId="3" fontId="58" fillId="0" borderId="0" xfId="0" applyNumberFormat="1" applyFont="1" applyFill="1" applyBorder="1" applyAlignment="1" applyProtection="1">
      <alignment horizontal="center" vertical="center"/>
      <protection locked="0"/>
    </xf>
    <xf numFmtId="166" fontId="17" fillId="0" borderId="0" xfId="0" applyNumberFormat="1" applyFont="1" applyFill="1" applyBorder="1" applyProtection="1">
      <protection locked="0"/>
    </xf>
    <xf numFmtId="3" fontId="17" fillId="0" borderId="0" xfId="0" applyNumberFormat="1" applyFont="1" applyBorder="1" applyAlignment="1" applyProtection="1">
      <alignment vertical="center"/>
      <protection locked="0"/>
    </xf>
    <xf numFmtId="3" fontId="46" fillId="0" borderId="0" xfId="0" applyNumberFormat="1" applyFont="1" applyBorder="1" applyProtection="1">
      <protection locked="0"/>
    </xf>
    <xf numFmtId="166" fontId="17" fillId="0" borderId="0" xfId="0" applyNumberFormat="1" applyFont="1" applyBorder="1" applyProtection="1">
      <protection locked="0"/>
    </xf>
    <xf numFmtId="0" fontId="47" fillId="0" borderId="0" xfId="0" applyFont="1" applyFill="1" applyBorder="1" applyProtection="1">
      <protection locked="0"/>
    </xf>
    <xf numFmtId="3" fontId="47" fillId="0" borderId="0" xfId="0" applyNumberFormat="1" applyFont="1" applyFill="1" applyBorder="1" applyProtection="1">
      <protection locked="0"/>
    </xf>
    <xf numFmtId="3" fontId="8" fillId="0" borderId="0" xfId="0" applyNumberFormat="1" applyFont="1" applyBorder="1" applyProtection="1">
      <protection locked="0"/>
    </xf>
    <xf numFmtId="3" fontId="19" fillId="0" borderId="0" xfId="0" applyNumberFormat="1" applyFont="1" applyBorder="1" applyProtection="1">
      <protection locked="0"/>
    </xf>
    <xf numFmtId="3" fontId="19" fillId="0" borderId="0" xfId="0" applyNumberFormat="1" applyFont="1" applyFill="1" applyBorder="1" applyProtection="1">
      <protection locked="0"/>
    </xf>
    <xf numFmtId="4" fontId="17" fillId="0" borderId="0" xfId="0" applyNumberFormat="1" applyFont="1" applyBorder="1" applyProtection="1">
      <protection locked="0"/>
    </xf>
    <xf numFmtId="0" fontId="44" fillId="0" borderId="0" xfId="0" applyFont="1" applyBorder="1" applyAlignment="1" applyProtection="1">
      <alignment horizontal="left"/>
      <protection locked="0"/>
    </xf>
    <xf numFmtId="0" fontId="45" fillId="0" borderId="0" xfId="0" applyFont="1" applyBorder="1" applyProtection="1">
      <protection locked="0"/>
    </xf>
    <xf numFmtId="0" fontId="17" fillId="0" borderId="0" xfId="107" applyFont="1"/>
    <xf numFmtId="0" fontId="17" fillId="0" borderId="0" xfId="107" applyFont="1" applyAlignment="1">
      <alignment wrapText="1"/>
    </xf>
    <xf numFmtId="49" fontId="17" fillId="0" borderId="0" xfId="107" applyNumberFormat="1" applyFont="1" applyAlignment="1">
      <alignment horizontal="center" vertical="center"/>
    </xf>
    <xf numFmtId="0" fontId="17" fillId="0" borderId="0" xfId="107" applyFont="1" applyAlignment="1">
      <alignment horizontal="center"/>
    </xf>
    <xf numFmtId="0" fontId="13" fillId="0" borderId="0" xfId="107" applyFont="1" applyAlignment="1" applyProtection="1">
      <alignment horizontal="left"/>
      <protection locked="0"/>
    </xf>
    <xf numFmtId="0" fontId="13" fillId="0" borderId="0" xfId="107" applyFont="1" applyAlignment="1" applyProtection="1">
      <alignment horizontal="center"/>
      <protection locked="0"/>
    </xf>
    <xf numFmtId="0" fontId="13" fillId="0" borderId="0" xfId="107" applyFont="1" applyAlignment="1" applyProtection="1">
      <alignment horizontal="center" vertical="center"/>
      <protection locked="0"/>
    </xf>
    <xf numFmtId="0" fontId="13" fillId="0" borderId="0" xfId="107" applyFont="1" applyProtection="1">
      <protection locked="0"/>
    </xf>
    <xf numFmtId="0" fontId="60" fillId="27" borderId="34" xfId="107" applyFont="1" applyFill="1" applyBorder="1" applyAlignment="1" applyProtection="1">
      <alignment horizontal="center"/>
    </xf>
    <xf numFmtId="168" fontId="17" fillId="27" borderId="18" xfId="0" applyNumberFormat="1" applyFont="1" applyFill="1" applyBorder="1" applyAlignment="1" applyProtection="1">
      <alignment horizontal="center" vertical="center"/>
      <protection locked="0"/>
    </xf>
    <xf numFmtId="168" fontId="17" fillId="27" borderId="19" xfId="0" applyNumberFormat="1" applyFont="1" applyFill="1" applyBorder="1" applyAlignment="1" applyProtection="1">
      <alignment horizontal="center" vertical="center"/>
      <protection locked="0"/>
    </xf>
    <xf numFmtId="3" fontId="17" fillId="0" borderId="20" xfId="0" applyNumberFormat="1" applyFont="1" applyFill="1" applyBorder="1" applyAlignment="1">
      <alignment horizontal="center" vertical="center"/>
    </xf>
    <xf numFmtId="3" fontId="17" fillId="0" borderId="0" xfId="0" applyNumberFormat="1" applyFont="1" applyFill="1" applyBorder="1" applyAlignment="1" applyProtection="1">
      <alignment horizontal="center" vertical="center"/>
      <protection locked="0"/>
    </xf>
    <xf numFmtId="3" fontId="64" fillId="0" borderId="0" xfId="0" applyNumberFormat="1" applyFont="1" applyFill="1" applyBorder="1" applyAlignment="1" applyProtection="1">
      <alignment horizontal="center" vertical="center"/>
      <protection locked="0"/>
    </xf>
    <xf numFmtId="3" fontId="8" fillId="0" borderId="0" xfId="0" applyNumberFormat="1" applyFont="1" applyFill="1" applyBorder="1" applyAlignment="1" applyProtection="1">
      <alignment horizontal="left" vertical="center"/>
      <protection locked="0"/>
    </xf>
    <xf numFmtId="4" fontId="8" fillId="0" borderId="0" xfId="0" applyNumberFormat="1" applyFont="1" applyFill="1" applyBorder="1" applyAlignment="1">
      <alignment horizontal="right"/>
    </xf>
    <xf numFmtId="168" fontId="17" fillId="0" borderId="0" xfId="0" applyNumberFormat="1" applyFont="1" applyBorder="1" applyProtection="1">
      <protection locked="0"/>
    </xf>
    <xf numFmtId="10" fontId="17" fillId="0" borderId="0" xfId="89" applyNumberFormat="1" applyFont="1" applyBorder="1" applyProtection="1">
      <protection locked="0"/>
    </xf>
    <xf numFmtId="3" fontId="14" fillId="0" borderId="11" xfId="0" applyNumberFormat="1" applyFont="1" applyFill="1" applyBorder="1" applyAlignment="1">
      <alignment horizontal="center" vertical="center"/>
    </xf>
    <xf numFmtId="9" fontId="17" fillId="0" borderId="20" xfId="89" applyNumberFormat="1" applyFont="1" applyFill="1" applyBorder="1" applyAlignment="1">
      <alignment horizontal="center" vertical="center"/>
    </xf>
    <xf numFmtId="4" fontId="18" fillId="0" borderId="20" xfId="0" applyNumberFormat="1" applyFont="1" applyFill="1" applyBorder="1" applyAlignment="1">
      <alignment vertical="center"/>
    </xf>
    <xf numFmtId="4" fontId="19" fillId="0" borderId="20" xfId="0" applyNumberFormat="1" applyFont="1" applyBorder="1" applyAlignment="1">
      <alignment vertical="center"/>
    </xf>
    <xf numFmtId="167" fontId="8" fillId="0" borderId="65" xfId="83" applyNumberFormat="1" applyFont="1" applyFill="1" applyBorder="1" applyAlignment="1">
      <alignment vertical="center"/>
    </xf>
    <xf numFmtId="9" fontId="17" fillId="0" borderId="31" xfId="89" applyNumberFormat="1" applyFont="1" applyFill="1" applyBorder="1" applyAlignment="1">
      <alignment horizontal="center" vertical="center"/>
    </xf>
    <xf numFmtId="167" fontId="8" fillId="0" borderId="31" xfId="83" applyNumberFormat="1" applyFont="1" applyFill="1" applyBorder="1" applyAlignment="1">
      <alignment horizontal="center" vertical="center"/>
    </xf>
    <xf numFmtId="167" fontId="8" fillId="0" borderId="31" xfId="83" applyNumberFormat="1" applyFont="1" applyFill="1" applyBorder="1" applyAlignment="1">
      <alignment vertical="center"/>
    </xf>
    <xf numFmtId="3" fontId="8" fillId="0" borderId="31" xfId="0" applyNumberFormat="1" applyFont="1" applyFill="1" applyBorder="1" applyAlignment="1">
      <alignment vertical="center"/>
    </xf>
    <xf numFmtId="4" fontId="18" fillId="0" borderId="31" xfId="0" applyNumberFormat="1" applyFont="1" applyFill="1" applyBorder="1" applyAlignment="1">
      <alignment vertical="center"/>
    </xf>
    <xf numFmtId="9" fontId="17" fillId="0" borderId="31" xfId="89" applyFont="1" applyBorder="1" applyAlignment="1">
      <alignment horizontal="center" vertical="center"/>
    </xf>
    <xf numFmtId="3" fontId="49" fillId="0" borderId="31" xfId="0" applyNumberFormat="1" applyFont="1" applyBorder="1" applyAlignment="1">
      <alignment vertical="center"/>
    </xf>
    <xf numFmtId="3" fontId="49" fillId="0" borderId="31" xfId="0" applyNumberFormat="1" applyFont="1" applyFill="1" applyBorder="1" applyAlignment="1">
      <alignment vertical="center"/>
    </xf>
    <xf numFmtId="3" fontId="18" fillId="0" borderId="74" xfId="0" applyNumberFormat="1" applyFont="1" applyFill="1" applyBorder="1" applyAlignment="1">
      <alignment vertical="center"/>
    </xf>
    <xf numFmtId="3" fontId="8" fillId="0" borderId="31" xfId="0" applyNumberFormat="1" applyFont="1" applyFill="1" applyBorder="1" applyAlignment="1">
      <alignment vertical="center" wrapText="1"/>
    </xf>
    <xf numFmtId="9" fontId="17" fillId="0" borderId="31" xfId="89" applyFont="1" applyFill="1" applyBorder="1" applyAlignment="1">
      <alignment horizontal="center" vertical="center"/>
    </xf>
    <xf numFmtId="3" fontId="19" fillId="0" borderId="74" xfId="0" applyNumberFormat="1" applyFont="1" applyFill="1" applyBorder="1" applyAlignment="1">
      <alignment vertical="center"/>
    </xf>
    <xf numFmtId="168" fontId="17" fillId="0" borderId="26" xfId="0" applyNumberFormat="1" applyFont="1" applyFill="1" applyBorder="1" applyAlignment="1">
      <alignment horizontal="center" vertical="center"/>
    </xf>
    <xf numFmtId="3" fontId="13" fillId="0" borderId="0" xfId="107" applyNumberFormat="1" applyFont="1" applyFill="1" applyBorder="1" applyProtection="1">
      <protection locked="0"/>
    </xf>
    <xf numFmtId="0" fontId="13" fillId="0" borderId="0" xfId="107" applyFont="1" applyFill="1" applyBorder="1" applyAlignment="1" applyProtection="1">
      <alignment horizontal="left"/>
      <protection locked="0"/>
    </xf>
    <xf numFmtId="0" fontId="13" fillId="0" borderId="0" xfId="107" applyFont="1" applyFill="1" applyBorder="1" applyAlignment="1" applyProtection="1">
      <alignment horizontal="center"/>
      <protection locked="0"/>
    </xf>
    <xf numFmtId="9" fontId="12" fillId="0" borderId="35" xfId="107" applyNumberFormat="1" applyFont="1" applyBorder="1" applyAlignment="1">
      <alignment vertical="center"/>
    </xf>
    <xf numFmtId="0" fontId="13" fillId="0" borderId="34" xfId="107" applyFont="1" applyBorder="1" applyAlignment="1">
      <alignment horizontal="right" vertical="center"/>
    </xf>
    <xf numFmtId="0" fontId="6" fillId="0" borderId="0" xfId="107" applyFont="1" applyFill="1" applyBorder="1" applyAlignment="1" applyProtection="1">
      <alignment horizontal="left" vertical="center"/>
    </xf>
    <xf numFmtId="0" fontId="5" fillId="0" borderId="19" xfId="0" applyFont="1" applyFill="1" applyBorder="1" applyAlignment="1">
      <alignment horizontal="center" vertical="center"/>
    </xf>
    <xf numFmtId="0" fontId="13" fillId="0" borderId="41" xfId="107" applyFont="1" applyBorder="1" applyAlignment="1">
      <alignment horizontal="left" vertical="center"/>
    </xf>
    <xf numFmtId="0" fontId="13" fillId="0" borderId="37" xfId="107" applyFont="1" applyBorder="1" applyAlignment="1">
      <alignment horizontal="left" vertical="center"/>
    </xf>
    <xf numFmtId="0" fontId="13" fillId="0" borderId="29" xfId="107" applyFont="1" applyBorder="1" applyAlignment="1">
      <alignment horizontal="left" vertical="center"/>
    </xf>
    <xf numFmtId="0" fontId="13" fillId="0" borderId="18" xfId="107" applyFont="1" applyBorder="1" applyAlignment="1">
      <alignment horizontal="left" vertical="center"/>
    </xf>
    <xf numFmtId="3" fontId="5" fillId="0" borderId="27" xfId="0" applyNumberFormat="1" applyFont="1" applyFill="1" applyBorder="1" applyAlignment="1">
      <alignment horizontal="center" vertical="center"/>
    </xf>
    <xf numFmtId="0" fontId="5" fillId="0" borderId="27" xfId="0" applyFont="1" applyFill="1" applyBorder="1" applyAlignment="1">
      <alignment horizontal="center" vertical="center"/>
    </xf>
    <xf numFmtId="3" fontId="17" fillId="0" borderId="69" xfId="0" applyNumberFormat="1" applyFont="1" applyFill="1" applyBorder="1" applyAlignment="1" applyProtection="1">
      <alignment horizontal="center" vertical="center"/>
      <protection locked="0"/>
    </xf>
    <xf numFmtId="0" fontId="8" fillId="0" borderId="34" xfId="0" applyFont="1" applyFill="1" applyBorder="1" applyAlignment="1">
      <alignment horizontal="left"/>
    </xf>
    <xf numFmtId="0" fontId="17" fillId="0" borderId="34" xfId="0" applyFont="1" applyFill="1" applyBorder="1" applyAlignment="1">
      <alignment horizontal="left"/>
    </xf>
    <xf numFmtId="0" fontId="15" fillId="0" borderId="0" xfId="107" applyFont="1" applyFill="1" applyBorder="1" applyAlignment="1" applyProtection="1">
      <alignment horizontal="center"/>
      <protection locked="0"/>
    </xf>
    <xf numFmtId="0" fontId="12" fillId="0" borderId="0" xfId="107" applyFont="1" applyBorder="1" applyAlignment="1">
      <alignment horizontal="left" vertical="center"/>
    </xf>
    <xf numFmtId="0" fontId="12" fillId="24" borderId="64" xfId="107" applyFont="1" applyFill="1" applyBorder="1" applyAlignment="1">
      <alignment horizontal="center" vertical="center" wrapText="1"/>
    </xf>
    <xf numFmtId="0" fontId="12" fillId="0" borderId="0" xfId="107" applyFont="1" applyFill="1" applyBorder="1" applyAlignment="1" applyProtection="1">
      <alignment horizontal="center" vertical="center" wrapText="1"/>
      <protection locked="0"/>
    </xf>
    <xf numFmtId="0" fontId="12" fillId="34" borderId="64" xfId="107" applyFont="1" applyFill="1" applyBorder="1" applyAlignment="1">
      <alignment horizontal="center" vertical="center" wrapText="1"/>
    </xf>
    <xf numFmtId="0" fontId="12" fillId="38" borderId="64" xfId="107" applyFont="1" applyFill="1" applyBorder="1" applyAlignment="1">
      <alignment horizontal="center" vertical="center" wrapText="1"/>
    </xf>
    <xf numFmtId="0" fontId="12" fillId="0" borderId="0" xfId="107" applyFont="1" applyFill="1" applyBorder="1" applyAlignment="1" applyProtection="1">
      <alignment horizontal="left" vertical="center"/>
    </xf>
    <xf numFmtId="0" fontId="12" fillId="37" borderId="64" xfId="107" applyFont="1" applyFill="1" applyBorder="1" applyAlignment="1">
      <alignment horizontal="center" vertical="center" wrapText="1"/>
    </xf>
    <xf numFmtId="0" fontId="12" fillId="0" borderId="68" xfId="107" applyFont="1" applyBorder="1" applyAlignment="1">
      <alignment horizontal="left" vertical="center"/>
    </xf>
    <xf numFmtId="0" fontId="12" fillId="0" borderId="69" xfId="107" applyFont="1" applyBorder="1" applyAlignment="1">
      <alignment horizontal="center" vertical="center"/>
    </xf>
    <xf numFmtId="172" fontId="12" fillId="0" borderId="15" xfId="107" applyNumberFormat="1" applyFont="1" applyBorder="1" applyAlignment="1">
      <alignment vertical="center"/>
    </xf>
    <xf numFmtId="172" fontId="12" fillId="0" borderId="16" xfId="107" applyNumberFormat="1" applyFont="1" applyBorder="1" applyAlignment="1">
      <alignment vertical="center"/>
    </xf>
    <xf numFmtId="0" fontId="53" fillId="0" borderId="0" xfId="107" applyFont="1" applyFill="1" applyAlignment="1">
      <alignment vertical="center"/>
    </xf>
    <xf numFmtId="0" fontId="13" fillId="0" borderId="0" xfId="107" applyFont="1" applyAlignment="1">
      <alignment vertical="center"/>
    </xf>
    <xf numFmtId="0" fontId="65" fillId="0" borderId="0" xfId="107" applyFont="1" applyBorder="1" applyAlignment="1">
      <alignment horizontal="center" vertical="center"/>
    </xf>
    <xf numFmtId="0" fontId="13" fillId="0" borderId="0" xfId="107" applyFont="1" applyBorder="1" applyAlignment="1">
      <alignment vertical="center"/>
    </xf>
    <xf numFmtId="0" fontId="17" fillId="0" borderId="0" xfId="107" applyFont="1" applyFill="1"/>
    <xf numFmtId="3" fontId="17" fillId="0" borderId="13" xfId="0" applyNumberFormat="1" applyFont="1" applyFill="1" applyBorder="1"/>
    <xf numFmtId="0" fontId="65" fillId="0" borderId="0" xfId="107" applyFont="1" applyAlignment="1" applyProtection="1">
      <alignment horizontal="center" vertical="center"/>
      <protection locked="0"/>
    </xf>
    <xf numFmtId="0" fontId="5" fillId="0" borderId="0" xfId="107" applyProtection="1">
      <protection locked="0"/>
    </xf>
    <xf numFmtId="0" fontId="6" fillId="0" borderId="0" xfId="107" applyFont="1" applyBorder="1" applyAlignment="1">
      <alignment horizontal="left"/>
    </xf>
    <xf numFmtId="166" fontId="46" fillId="0" borderId="0" xfId="107" applyNumberFormat="1" applyFont="1" applyFill="1" applyBorder="1" applyAlignment="1" applyProtection="1">
      <alignment horizontal="center" vertical="center"/>
      <protection locked="0"/>
    </xf>
    <xf numFmtId="3" fontId="46" fillId="0" borderId="0" xfId="107" applyNumberFormat="1" applyFont="1" applyFill="1" applyBorder="1" applyAlignment="1" applyProtection="1">
      <alignment horizontal="center" vertical="center"/>
      <protection locked="0"/>
    </xf>
    <xf numFmtId="0" fontId="46" fillId="0" borderId="0" xfId="107" applyFont="1" applyFill="1" applyBorder="1" applyAlignment="1" applyProtection="1">
      <alignment horizontal="center" vertical="center"/>
      <protection locked="0"/>
    </xf>
    <xf numFmtId="0" fontId="46" fillId="0" borderId="0" xfId="107" applyFont="1" applyFill="1" applyBorder="1" applyAlignment="1">
      <alignment horizontal="center" vertical="center"/>
    </xf>
    <xf numFmtId="0" fontId="67" fillId="0" borderId="0" xfId="112" applyFont="1" applyAlignment="1">
      <alignment horizontal="left" vertical="center" wrapText="1"/>
    </xf>
    <xf numFmtId="0" fontId="67" fillId="0" borderId="0" xfId="112" applyFont="1" applyAlignment="1">
      <alignment horizontal="left" vertical="center"/>
    </xf>
    <xf numFmtId="0" fontId="67" fillId="0" borderId="0" xfId="112" applyFont="1" applyAlignment="1" applyProtection="1">
      <alignment horizontal="left" vertical="center"/>
      <protection locked="0"/>
    </xf>
    <xf numFmtId="0" fontId="67" fillId="0" borderId="0" xfId="112" applyFont="1" applyAlignment="1">
      <alignment vertical="top" wrapText="1"/>
    </xf>
    <xf numFmtId="0" fontId="67" fillId="0" borderId="0" xfId="112" applyFont="1"/>
    <xf numFmtId="0" fontId="67" fillId="0" borderId="0" xfId="112" applyFont="1" applyProtection="1">
      <protection locked="0"/>
    </xf>
    <xf numFmtId="0" fontId="67" fillId="0" borderId="0" xfId="112" applyFont="1" applyBorder="1"/>
    <xf numFmtId="0" fontId="68" fillId="0" borderId="0" xfId="112" applyFont="1" applyBorder="1"/>
    <xf numFmtId="0" fontId="67" fillId="0" borderId="0" xfId="112" applyFont="1" applyAlignment="1" applyProtection="1">
      <alignment horizontal="center" vertical="center"/>
      <protection locked="0"/>
    </xf>
    <xf numFmtId="0" fontId="67" fillId="0" borderId="34" xfId="112" applyFont="1" applyBorder="1" applyAlignment="1">
      <alignment horizontal="center"/>
    </xf>
    <xf numFmtId="0" fontId="68" fillId="0" borderId="0" xfId="112" applyFont="1" applyFill="1" applyBorder="1"/>
    <xf numFmtId="0" fontId="67" fillId="0" borderId="0" xfId="112" applyFont="1" applyBorder="1" applyProtection="1">
      <protection locked="0"/>
    </xf>
    <xf numFmtId="0" fontId="68" fillId="0" borderId="0" xfId="112" applyFont="1" applyBorder="1" applyProtection="1">
      <protection locked="0"/>
    </xf>
    <xf numFmtId="0" fontId="67" fillId="0" borderId="0" xfId="112" applyFont="1" applyFill="1" applyProtection="1">
      <protection locked="0"/>
    </xf>
    <xf numFmtId="0" fontId="67" fillId="0" borderId="0" xfId="112" applyFont="1" applyAlignment="1" applyProtection="1">
      <alignment horizontal="left" vertical="center" wrapText="1"/>
      <protection locked="0"/>
    </xf>
    <xf numFmtId="0" fontId="70" fillId="0" borderId="34" xfId="112" applyFont="1" applyBorder="1" applyAlignment="1">
      <alignment horizontal="center" vertical="center"/>
    </xf>
    <xf numFmtId="0" fontId="71" fillId="0" borderId="34" xfId="112" applyFont="1" applyBorder="1" applyAlignment="1">
      <alignment horizontal="center" vertical="center"/>
    </xf>
    <xf numFmtId="0" fontId="72" fillId="0" borderId="0" xfId="112" applyFont="1" applyAlignment="1" applyProtection="1">
      <alignment horizontal="center" vertical="center"/>
      <protection locked="0"/>
    </xf>
    <xf numFmtId="0" fontId="2" fillId="0" borderId="0" xfId="112" applyBorder="1" applyProtection="1">
      <protection locked="0"/>
    </xf>
    <xf numFmtId="0" fontId="2" fillId="0" borderId="0" xfId="112" applyProtection="1">
      <protection locked="0"/>
    </xf>
    <xf numFmtId="0" fontId="2" fillId="0" borderId="0" xfId="112" applyFill="1" applyProtection="1">
      <protection locked="0"/>
    </xf>
    <xf numFmtId="0" fontId="2" fillId="0" borderId="0" xfId="112"/>
    <xf numFmtId="0" fontId="74" fillId="0" borderId="0" xfId="112" applyFont="1" applyAlignment="1" applyProtection="1">
      <alignment horizontal="center" vertical="center"/>
      <protection locked="0"/>
    </xf>
    <xf numFmtId="0" fontId="74" fillId="0" borderId="0" xfId="112" applyFont="1"/>
    <xf numFmtId="0" fontId="74" fillId="0" borderId="0" xfId="112" applyFont="1" applyProtection="1">
      <protection locked="0"/>
    </xf>
    <xf numFmtId="0" fontId="2" fillId="0" borderId="0" xfId="112" applyBorder="1"/>
    <xf numFmtId="0" fontId="72" fillId="0" borderId="0" xfId="112" applyFont="1" applyBorder="1" applyAlignment="1" applyProtection="1">
      <alignment horizontal="center" vertical="center"/>
      <protection locked="0"/>
    </xf>
    <xf numFmtId="0" fontId="2" fillId="0" borderId="0" xfId="112" applyBorder="1" applyAlignment="1">
      <alignment vertical="center"/>
    </xf>
    <xf numFmtId="49" fontId="80" fillId="43" borderId="24" xfId="114" applyNumberFormat="1" applyFont="1" applyFill="1" applyBorder="1" applyAlignment="1" applyProtection="1">
      <alignment vertical="center"/>
      <protection locked="0"/>
    </xf>
    <xf numFmtId="169" fontId="81" fillId="43" borderId="24" xfId="113" applyNumberFormat="1" applyFont="1" applyFill="1" applyBorder="1" applyAlignment="1" applyProtection="1">
      <alignment vertical="center"/>
      <protection locked="0"/>
    </xf>
    <xf numFmtId="0" fontId="2" fillId="0" borderId="0" xfId="112" applyBorder="1" applyAlignment="1" applyProtection="1">
      <alignment vertical="center"/>
      <protection locked="0"/>
    </xf>
    <xf numFmtId="0" fontId="72" fillId="0" borderId="0" xfId="112" applyFont="1" applyFill="1" applyBorder="1" applyAlignment="1" applyProtection="1">
      <alignment horizontal="center" vertical="center"/>
      <protection locked="0"/>
    </xf>
    <xf numFmtId="49" fontId="79" fillId="0" borderId="0" xfId="114" applyNumberFormat="1" applyFont="1" applyFill="1" applyBorder="1" applyAlignment="1" applyProtection="1">
      <alignment vertical="center"/>
      <protection locked="0"/>
    </xf>
    <xf numFmtId="49" fontId="80" fillId="0" borderId="0" xfId="114" applyNumberFormat="1" applyFont="1" applyFill="1" applyBorder="1" applyAlignment="1" applyProtection="1">
      <alignment vertical="center"/>
      <protection locked="0"/>
    </xf>
    <xf numFmtId="174" fontId="0" fillId="0" borderId="0" xfId="113" applyNumberFormat="1" applyFont="1" applyFill="1" applyBorder="1" applyAlignment="1" applyProtection="1">
      <alignment horizontal="right"/>
      <protection locked="0"/>
    </xf>
    <xf numFmtId="174" fontId="80" fillId="0" borderId="0" xfId="113" applyNumberFormat="1" applyFont="1" applyFill="1" applyBorder="1" applyAlignment="1" applyProtection="1">
      <alignment horizontal="right"/>
      <protection locked="0"/>
    </xf>
    <xf numFmtId="0" fontId="2" fillId="0" borderId="0" xfId="112" applyFill="1" applyBorder="1" applyProtection="1">
      <protection locked="0"/>
    </xf>
    <xf numFmtId="3" fontId="84" fillId="43" borderId="65" xfId="112" applyNumberFormat="1" applyFont="1" applyFill="1" applyBorder="1" applyAlignment="1" applyProtection="1">
      <alignment vertical="center"/>
      <protection locked="0"/>
    </xf>
    <xf numFmtId="3" fontId="83" fillId="0" borderId="10" xfId="112" applyNumberFormat="1" applyFont="1" applyFill="1" applyBorder="1" applyAlignment="1">
      <alignment horizontal="center" vertical="center"/>
    </xf>
    <xf numFmtId="3" fontId="84" fillId="43" borderId="29" xfId="112" applyNumberFormat="1" applyFont="1" applyFill="1" applyBorder="1" applyAlignment="1" applyProtection="1">
      <alignment vertical="center"/>
      <protection locked="0"/>
    </xf>
    <xf numFmtId="3" fontId="2" fillId="0" borderId="12" xfId="112" applyNumberFormat="1" applyFont="1" applyBorder="1" applyAlignment="1">
      <alignment vertical="center"/>
    </xf>
    <xf numFmtId="0" fontId="83" fillId="0" borderId="0" xfId="112" applyFont="1" applyAlignment="1" applyProtection="1">
      <alignment vertical="center"/>
      <protection locked="0"/>
    </xf>
    <xf numFmtId="0" fontId="83" fillId="0" borderId="0" xfId="112" applyFont="1" applyAlignment="1">
      <alignment vertical="center"/>
    </xf>
    <xf numFmtId="0" fontId="2" fillId="0" borderId="0" xfId="112" applyAlignment="1" applyProtection="1">
      <alignment vertical="center"/>
      <protection locked="0"/>
    </xf>
    <xf numFmtId="0" fontId="2" fillId="0" borderId="0" xfId="112" applyAlignment="1">
      <alignment vertical="center"/>
    </xf>
    <xf numFmtId="3" fontId="2" fillId="0" borderId="31" xfId="112" applyNumberFormat="1" applyFont="1" applyBorder="1" applyAlignment="1">
      <alignment horizontal="left" vertical="center" wrapText="1"/>
    </xf>
    <xf numFmtId="3" fontId="2" fillId="0" borderId="19" xfId="112" applyNumberFormat="1" applyFont="1" applyBorder="1" applyAlignment="1">
      <alignment horizontal="left" vertical="center" wrapText="1"/>
    </xf>
    <xf numFmtId="3" fontId="2" fillId="0" borderId="18" xfId="112" applyNumberFormat="1" applyFont="1" applyBorder="1" applyAlignment="1">
      <alignment horizontal="left" vertical="center" wrapText="1"/>
    </xf>
    <xf numFmtId="3" fontId="0" fillId="0" borderId="18" xfId="112" applyNumberFormat="1" applyFont="1" applyBorder="1" applyAlignment="1">
      <alignment horizontal="left" vertical="center" wrapText="1"/>
    </xf>
    <xf numFmtId="3" fontId="88" fillId="43" borderId="18" xfId="112" applyNumberFormat="1" applyFont="1" applyFill="1" applyBorder="1" applyAlignment="1" applyProtection="1">
      <alignment horizontal="left" vertical="center" wrapText="1"/>
      <protection locked="0"/>
    </xf>
    <xf numFmtId="3" fontId="88" fillId="43" borderId="19" xfId="112" applyNumberFormat="1" applyFont="1" applyFill="1" applyBorder="1" applyAlignment="1" applyProtection="1">
      <alignment horizontal="left" vertical="center" wrapText="1"/>
      <protection locked="0"/>
    </xf>
    <xf numFmtId="3" fontId="89" fillId="43" borderId="18" xfId="112" applyNumberFormat="1" applyFont="1" applyFill="1" applyBorder="1" applyAlignment="1" applyProtection="1">
      <alignment horizontal="center" vertical="center"/>
      <protection locked="0"/>
    </xf>
    <xf numFmtId="3" fontId="89" fillId="43" borderId="18" xfId="112" applyNumberFormat="1" applyFont="1" applyFill="1" applyBorder="1" applyAlignment="1" applyProtection="1">
      <alignment vertical="center"/>
      <protection locked="0"/>
    </xf>
    <xf numFmtId="3" fontId="88" fillId="43" borderId="18" xfId="112" applyNumberFormat="1" applyFont="1" applyFill="1" applyBorder="1" applyAlignment="1" applyProtection="1">
      <alignment vertical="center"/>
      <protection locked="0"/>
    </xf>
    <xf numFmtId="3" fontId="88" fillId="43" borderId="19" xfId="112" applyNumberFormat="1" applyFont="1" applyFill="1" applyBorder="1" applyAlignment="1" applyProtection="1">
      <alignment vertical="center"/>
      <protection locked="0"/>
    </xf>
    <xf numFmtId="3" fontId="83" fillId="0" borderId="13" xfId="112" applyNumberFormat="1" applyFont="1" applyBorder="1" applyAlignment="1">
      <alignment vertical="center"/>
    </xf>
    <xf numFmtId="0" fontId="2" fillId="0" borderId="30" xfId="112" applyBorder="1" applyAlignment="1">
      <alignment vertical="center"/>
    </xf>
    <xf numFmtId="0" fontId="2" fillId="0" borderId="33" xfId="112" applyBorder="1" applyAlignment="1">
      <alignment vertical="center"/>
    </xf>
    <xf numFmtId="174" fontId="0" fillId="0" borderId="33" xfId="113" applyNumberFormat="1" applyFont="1" applyBorder="1" applyAlignment="1">
      <alignment vertical="center"/>
    </xf>
    <xf numFmtId="174" fontId="0" fillId="0" borderId="30" xfId="113" applyNumberFormat="1" applyFont="1" applyBorder="1" applyAlignment="1">
      <alignment vertical="center"/>
    </xf>
    <xf numFmtId="0" fontId="2" fillId="0" borderId="33" xfId="112" applyFill="1" applyBorder="1" applyAlignment="1">
      <alignment vertical="center"/>
    </xf>
    <xf numFmtId="0" fontId="83" fillId="0" borderId="49" xfId="112" applyFont="1" applyBorder="1" applyAlignment="1">
      <alignment vertical="center"/>
    </xf>
    <xf numFmtId="3" fontId="83" fillId="0" borderId="22" xfId="112" applyNumberFormat="1" applyFont="1" applyBorder="1" applyAlignment="1">
      <alignment vertical="center"/>
    </xf>
    <xf numFmtId="3" fontId="83" fillId="0" borderId="21" xfId="112" applyNumberFormat="1" applyFont="1" applyBorder="1" applyAlignment="1">
      <alignment vertical="center"/>
    </xf>
    <xf numFmtId="3" fontId="90" fillId="0" borderId="14" xfId="112" applyNumberFormat="1" applyFont="1" applyBorder="1" applyAlignment="1">
      <alignment vertical="center"/>
    </xf>
    <xf numFmtId="174" fontId="0" fillId="0" borderId="0" xfId="113" applyNumberFormat="1" applyFont="1" applyProtection="1">
      <protection locked="0"/>
    </xf>
    <xf numFmtId="0" fontId="65" fillId="0" borderId="0" xfId="107" applyFont="1" applyAlignment="1">
      <alignment horizontal="center" vertical="center"/>
    </xf>
    <xf numFmtId="0" fontId="5" fillId="0" borderId="0" xfId="107"/>
    <xf numFmtId="0" fontId="67" fillId="0" borderId="50" xfId="112" applyFont="1" applyBorder="1" applyAlignment="1" applyProtection="1">
      <alignment vertical="center"/>
      <protection locked="0"/>
    </xf>
    <xf numFmtId="0" fontId="67" fillId="0" borderId="0" xfId="112" applyFont="1" applyAlignment="1" applyProtection="1">
      <alignment vertical="center"/>
      <protection locked="0"/>
    </xf>
    <xf numFmtId="0" fontId="67" fillId="0" borderId="0" xfId="112" applyFont="1" applyBorder="1" applyAlignment="1" applyProtection="1">
      <alignment vertical="center"/>
      <protection locked="0"/>
    </xf>
    <xf numFmtId="0" fontId="71" fillId="0" borderId="0" xfId="112" applyFont="1" applyBorder="1" applyAlignment="1" applyProtection="1">
      <alignment horizontal="center" vertical="center"/>
      <protection locked="0"/>
    </xf>
    <xf numFmtId="0" fontId="67" fillId="0" borderId="0" xfId="112" applyFont="1" applyAlignment="1" applyProtection="1">
      <alignment horizontal="left" vertical="center" wrapText="1" indent="2"/>
      <protection locked="0"/>
    </xf>
    <xf numFmtId="0" fontId="75" fillId="0" borderId="0" xfId="112" applyFont="1" applyBorder="1" applyAlignment="1" applyProtection="1">
      <alignment horizontal="center"/>
    </xf>
    <xf numFmtId="0" fontId="74" fillId="0" borderId="0" xfId="112" applyFont="1" applyBorder="1" applyAlignment="1" applyProtection="1">
      <alignment horizontal="center"/>
    </xf>
    <xf numFmtId="0" fontId="76" fillId="0" borderId="0" xfId="112" applyFont="1" applyProtection="1"/>
    <xf numFmtId="174" fontId="77" fillId="0" borderId="0" xfId="113" applyNumberFormat="1" applyFont="1" applyProtection="1"/>
    <xf numFmtId="0" fontId="77" fillId="0" borderId="0" xfId="112" applyFont="1" applyProtection="1"/>
    <xf numFmtId="9" fontId="76" fillId="0" borderId="0" xfId="112" applyNumberFormat="1" applyFont="1" applyProtection="1"/>
    <xf numFmtId="169" fontId="77" fillId="0" borderId="24" xfId="113" applyNumberFormat="1" applyFont="1" applyBorder="1" applyAlignment="1" applyProtection="1">
      <alignment vertical="center"/>
    </xf>
    <xf numFmtId="0" fontId="74" fillId="0" borderId="0" xfId="112" applyFont="1" applyBorder="1" applyProtection="1">
      <protection locked="0"/>
    </xf>
    <xf numFmtId="0" fontId="67" fillId="0" borderId="50" xfId="112" applyFont="1" applyBorder="1" applyAlignment="1" applyProtection="1">
      <alignment vertical="center"/>
      <protection locked="0"/>
    </xf>
    <xf numFmtId="0" fontId="68" fillId="0" borderId="0" xfId="112" applyFont="1" applyBorder="1"/>
    <xf numFmtId="3" fontId="2" fillId="0" borderId="19" xfId="112" applyNumberFormat="1" applyFill="1" applyBorder="1" applyAlignment="1" applyProtection="1">
      <alignment vertical="center"/>
    </xf>
    <xf numFmtId="0" fontId="74" fillId="0" borderId="0" xfId="112" applyFont="1" applyBorder="1" applyAlignment="1" applyProtection="1">
      <alignment horizontal="center" vertical="center"/>
      <protection locked="0"/>
    </xf>
    <xf numFmtId="3" fontId="91" fillId="43" borderId="24" xfId="112" applyNumberFormat="1" applyFont="1" applyFill="1" applyBorder="1" applyProtection="1">
      <protection locked="0"/>
    </xf>
    <xf numFmtId="0" fontId="63" fillId="0" borderId="0" xfId="0" applyFont="1" applyFill="1" applyBorder="1" applyAlignment="1" applyProtection="1">
      <alignment vertical="center" wrapText="1"/>
    </xf>
    <xf numFmtId="0" fontId="63" fillId="0" borderId="0" xfId="0" applyFont="1" applyFill="1" applyBorder="1" applyAlignment="1" applyProtection="1">
      <alignment horizontal="left" vertical="center" wrapText="1"/>
    </xf>
    <xf numFmtId="0" fontId="63" fillId="0" borderId="0" xfId="0" applyFont="1" applyFill="1" applyBorder="1" applyAlignment="1" applyProtection="1">
      <alignment horizontal="left" vertical="center"/>
    </xf>
    <xf numFmtId="0" fontId="63" fillId="0" borderId="0" xfId="0" applyFont="1" applyBorder="1" applyAlignment="1" applyProtection="1">
      <alignment horizontal="left" vertical="center"/>
    </xf>
    <xf numFmtId="0" fontId="63" fillId="0" borderId="0" xfId="0" applyFont="1" applyFill="1" applyBorder="1" applyProtection="1"/>
    <xf numFmtId="3" fontId="63" fillId="0" borderId="0" xfId="0" applyNumberFormat="1" applyFont="1" applyFill="1" applyBorder="1" applyProtection="1"/>
    <xf numFmtId="165" fontId="97" fillId="0" borderId="0" xfId="0" applyNumberFormat="1" applyFont="1" applyFill="1" applyBorder="1" applyProtection="1"/>
    <xf numFmtId="0" fontId="63" fillId="0" borderId="0" xfId="0" applyFont="1" applyBorder="1" applyProtection="1"/>
    <xf numFmtId="3" fontId="98" fillId="31" borderId="31" xfId="0" applyNumberFormat="1" applyFont="1" applyFill="1" applyBorder="1" applyAlignment="1" applyProtection="1">
      <alignment horizontal="center" vertical="center" wrapText="1"/>
    </xf>
    <xf numFmtId="3" fontId="98" fillId="33" borderId="34" xfId="0" applyNumberFormat="1" applyFont="1" applyFill="1" applyBorder="1" applyAlignment="1" applyProtection="1">
      <alignment horizontal="center" vertical="center" wrapText="1"/>
    </xf>
    <xf numFmtId="3" fontId="93" fillId="0" borderId="0" xfId="0" applyNumberFormat="1" applyFont="1" applyFill="1" applyBorder="1" applyAlignment="1" applyProtection="1">
      <alignment horizontal="center" vertical="center" wrapText="1"/>
    </xf>
    <xf numFmtId="164" fontId="17" fillId="42" borderId="0" xfId="83" applyNumberFormat="1" applyFont="1" applyFill="1" applyBorder="1" applyAlignment="1" applyProtection="1">
      <alignment horizontal="center" vertical="center"/>
      <protection locked="0"/>
    </xf>
    <xf numFmtId="164" fontId="17" fillId="42" borderId="0" xfId="83" applyNumberFormat="1" applyFont="1" applyFill="1" applyBorder="1" applyProtection="1">
      <protection locked="0"/>
    </xf>
    <xf numFmtId="164" fontId="17" fillId="42" borderId="0" xfId="83" applyNumberFormat="1" applyFont="1" applyFill="1" applyBorder="1" applyAlignment="1" applyProtection="1">
      <alignment vertical="center"/>
      <protection locked="0"/>
    </xf>
    <xf numFmtId="164" fontId="47" fillId="42" borderId="0" xfId="83" applyNumberFormat="1" applyFont="1" applyFill="1" applyBorder="1" applyProtection="1">
      <protection locked="0"/>
    </xf>
    <xf numFmtId="164" fontId="10" fillId="42" borderId="0" xfId="83" applyNumberFormat="1" applyFont="1" applyFill="1" applyBorder="1" applyAlignment="1" applyProtection="1">
      <alignment vertical="center"/>
      <protection locked="0"/>
    </xf>
    <xf numFmtId="164" fontId="8" fillId="42" borderId="30" xfId="83" applyNumberFormat="1" applyFont="1" applyFill="1" applyBorder="1" applyAlignment="1" applyProtection="1">
      <alignment vertical="center"/>
      <protection locked="0"/>
    </xf>
    <xf numFmtId="164" fontId="10" fillId="42" borderId="0" xfId="83" applyNumberFormat="1" applyFont="1" applyFill="1" applyBorder="1" applyAlignment="1" applyProtection="1">
      <protection locked="0"/>
    </xf>
    <xf numFmtId="164" fontId="17" fillId="42" borderId="30" xfId="83" applyNumberFormat="1" applyFont="1" applyFill="1" applyBorder="1" applyAlignment="1" applyProtection="1">
      <alignment vertical="center"/>
      <protection locked="0"/>
    </xf>
    <xf numFmtId="164" fontId="17" fillId="42" borderId="30" xfId="83" applyNumberFormat="1" applyFont="1" applyFill="1" applyBorder="1" applyAlignment="1" applyProtection="1">
      <alignment horizontal="right" vertical="center"/>
      <protection locked="0"/>
    </xf>
    <xf numFmtId="164" fontId="9" fillId="42" borderId="0" xfId="83" applyNumberFormat="1" applyFont="1" applyFill="1" applyBorder="1" applyAlignment="1" applyProtection="1">
      <alignment vertical="center"/>
      <protection locked="0"/>
    </xf>
    <xf numFmtId="164" fontId="17" fillId="42" borderId="0" xfId="83" applyNumberFormat="1" applyFont="1" applyFill="1" applyBorder="1"/>
    <xf numFmtId="0" fontId="5" fillId="0" borderId="17" xfId="0" applyFont="1" applyFill="1" applyBorder="1" applyAlignment="1">
      <alignment horizontal="center" vertical="center"/>
    </xf>
    <xf numFmtId="3" fontId="17" fillId="0" borderId="18" xfId="0" applyNumberFormat="1" applyFont="1" applyFill="1" applyBorder="1" applyAlignment="1">
      <alignment vertical="center" wrapText="1"/>
    </xf>
    <xf numFmtId="3" fontId="17" fillId="0" borderId="19" xfId="0" applyNumberFormat="1" applyFont="1" applyFill="1" applyBorder="1" applyAlignment="1">
      <alignment vertical="center" wrapText="1"/>
    </xf>
    <xf numFmtId="3" fontId="17" fillId="0" borderId="20" xfId="0" applyNumberFormat="1" applyFont="1" applyFill="1" applyBorder="1" applyAlignment="1">
      <alignment vertical="center" wrapText="1"/>
    </xf>
    <xf numFmtId="164" fontId="17" fillId="0" borderId="0" xfId="83" applyNumberFormat="1" applyFont="1" applyFill="1" applyBorder="1" applyProtection="1">
      <protection locked="0"/>
    </xf>
    <xf numFmtId="3" fontId="8" fillId="0" borderId="10" xfId="0" applyNumberFormat="1" applyFont="1" applyFill="1" applyBorder="1" applyAlignment="1">
      <alignment vertical="center"/>
    </xf>
    <xf numFmtId="49" fontId="12" fillId="28" borderId="18" xfId="83" applyNumberFormat="1" applyFont="1" applyFill="1" applyBorder="1" applyAlignment="1" applyProtection="1">
      <alignment horizontal="center" vertical="center" wrapText="1"/>
    </xf>
    <xf numFmtId="3" fontId="17" fillId="39" borderId="34" xfId="0" applyNumberFormat="1" applyFont="1" applyFill="1" applyBorder="1" applyAlignment="1" applyProtection="1">
      <alignment horizontal="center"/>
      <protection locked="0"/>
    </xf>
    <xf numFmtId="3" fontId="98" fillId="32" borderId="34" xfId="0" applyNumberFormat="1" applyFont="1" applyFill="1" applyBorder="1" applyAlignment="1" applyProtection="1">
      <alignment horizontal="center" vertical="center" wrapText="1"/>
    </xf>
    <xf numFmtId="3" fontId="98" fillId="31" borderId="18" xfId="0" applyNumberFormat="1" applyFont="1" applyFill="1" applyBorder="1" applyAlignment="1" applyProtection="1">
      <alignment horizontal="center" vertical="center" wrapText="1"/>
    </xf>
    <xf numFmtId="3" fontId="98" fillId="31" borderId="20" xfId="0" applyNumberFormat="1" applyFont="1" applyFill="1" applyBorder="1" applyAlignment="1" applyProtection="1">
      <alignment horizontal="center" vertical="center" wrapText="1"/>
    </xf>
    <xf numFmtId="3" fontId="98" fillId="33" borderId="18" xfId="0" applyNumberFormat="1" applyFont="1" applyFill="1" applyBorder="1" applyAlignment="1" applyProtection="1">
      <alignment horizontal="center" vertical="center" wrapText="1"/>
    </xf>
    <xf numFmtId="0" fontId="12" fillId="29" borderId="18" xfId="83" applyNumberFormat="1" applyFont="1" applyFill="1" applyBorder="1" applyAlignment="1" applyProtection="1">
      <alignment horizontal="center" vertical="center" wrapText="1"/>
    </xf>
    <xf numFmtId="0" fontId="92" fillId="30" borderId="57" xfId="0" applyFont="1" applyFill="1" applyBorder="1" applyAlignment="1" applyProtection="1">
      <alignment horizontal="center" vertical="center" wrapText="1"/>
    </xf>
    <xf numFmtId="0" fontId="92" fillId="30" borderId="37" xfId="0" applyFont="1" applyFill="1" applyBorder="1" applyAlignment="1" applyProtection="1">
      <alignment horizontal="center" vertical="center" wrapText="1"/>
    </xf>
    <xf numFmtId="169" fontId="98" fillId="40" borderId="34" xfId="83" applyNumberFormat="1" applyFont="1" applyFill="1" applyBorder="1" applyAlignment="1" applyProtection="1">
      <alignment horizontal="center" vertical="center" wrapText="1"/>
    </xf>
    <xf numFmtId="3" fontId="98" fillId="40" borderId="34" xfId="0" applyNumberFormat="1" applyFont="1" applyFill="1" applyBorder="1" applyAlignment="1" applyProtection="1">
      <alignment horizontal="center" vertical="center" wrapText="1"/>
    </xf>
    <xf numFmtId="168" fontId="17" fillId="0" borderId="0" xfId="0" applyNumberFormat="1" applyFont="1" applyFill="1" applyBorder="1" applyAlignment="1">
      <alignment horizontal="right"/>
    </xf>
    <xf numFmtId="3" fontId="96" fillId="0" borderId="78" xfId="0" applyNumberFormat="1" applyFont="1" applyFill="1" applyBorder="1" applyAlignment="1" applyProtection="1">
      <alignment horizontal="center" vertical="center" wrapText="1"/>
    </xf>
    <xf numFmtId="3" fontId="100" fillId="0" borderId="0" xfId="0" applyNumberFormat="1" applyFont="1" applyFill="1" applyBorder="1" applyProtection="1">
      <protection locked="0"/>
    </xf>
    <xf numFmtId="0" fontId="100" fillId="0" borderId="0" xfId="0" applyFont="1" applyFill="1" applyBorder="1" applyAlignment="1" applyProtection="1">
      <alignment horizontal="center" vertical="center"/>
      <protection locked="0"/>
    </xf>
    <xf numFmtId="0" fontId="100" fillId="0" borderId="0" xfId="0" applyFont="1" applyFill="1" applyBorder="1" applyAlignment="1" applyProtection="1">
      <alignment horizontal="center" wrapText="1"/>
      <protection locked="0"/>
    </xf>
    <xf numFmtId="164" fontId="101" fillId="0" borderId="0" xfId="83" applyNumberFormat="1" applyFont="1" applyFill="1" applyBorder="1" applyAlignment="1" applyProtection="1">
      <alignment horizontal="center" vertical="center"/>
      <protection locked="0"/>
    </xf>
    <xf numFmtId="3" fontId="101" fillId="0" borderId="0" xfId="0" applyNumberFormat="1" applyFont="1" applyFill="1" applyBorder="1" applyAlignment="1" applyProtection="1">
      <alignment horizontal="center" vertical="center"/>
      <protection locked="0"/>
    </xf>
    <xf numFmtId="3" fontId="100" fillId="0" borderId="0" xfId="0" applyNumberFormat="1" applyFont="1" applyFill="1" applyBorder="1" applyAlignment="1" applyProtection="1">
      <alignment horizontal="center" vertical="center"/>
      <protection locked="0"/>
    </xf>
    <xf numFmtId="0" fontId="100" fillId="0" borderId="0" xfId="0" applyFont="1" applyFill="1" applyBorder="1" applyAlignment="1">
      <alignment horizontal="center" vertical="center"/>
    </xf>
    <xf numFmtId="0" fontId="97" fillId="39" borderId="34" xfId="107" applyFont="1" applyFill="1" applyBorder="1" applyAlignment="1">
      <alignment horizontal="center" vertical="center"/>
    </xf>
    <xf numFmtId="0" fontId="44" fillId="0" borderId="0" xfId="0" applyFont="1" applyBorder="1" applyAlignment="1" applyProtection="1">
      <alignment horizontal="left"/>
      <protection locked="0" hidden="1"/>
    </xf>
    <xf numFmtId="0" fontId="45" fillId="0" borderId="0" xfId="0" applyFont="1" applyBorder="1" applyProtection="1">
      <protection locked="0" hidden="1"/>
    </xf>
    <xf numFmtId="3" fontId="17" fillId="0" borderId="0" xfId="0" applyNumberFormat="1" applyFont="1" applyFill="1" applyBorder="1" applyAlignment="1" applyProtection="1">
      <alignment horizontal="left" indent="2"/>
      <protection hidden="1"/>
    </xf>
    <xf numFmtId="0" fontId="17" fillId="0" borderId="0" xfId="0" applyFont="1" applyFill="1" applyBorder="1" applyAlignment="1" applyProtection="1">
      <protection hidden="1"/>
    </xf>
    <xf numFmtId="0" fontId="8" fillId="0" borderId="0" xfId="0" applyFont="1" applyFill="1" applyBorder="1" applyAlignment="1" applyProtection="1">
      <alignment horizontal="left" indent="2"/>
      <protection hidden="1"/>
    </xf>
    <xf numFmtId="3" fontId="13" fillId="0" borderId="0" xfId="0" applyNumberFormat="1" applyFont="1" applyFill="1" applyBorder="1" applyAlignment="1" applyProtection="1">
      <alignment horizontal="left"/>
      <protection locked="0" hidden="1"/>
    </xf>
    <xf numFmtId="0" fontId="8" fillId="0" borderId="0" xfId="0" applyFont="1" applyFill="1" applyBorder="1" applyAlignment="1" applyProtection="1">
      <alignment horizontal="left" vertical="center"/>
      <protection locked="0" hidden="1"/>
    </xf>
    <xf numFmtId="3" fontId="64" fillId="0" borderId="0" xfId="0" applyNumberFormat="1" applyFont="1" applyFill="1" applyBorder="1" applyAlignment="1" applyProtection="1">
      <alignment horizontal="center" vertical="center"/>
      <protection locked="0" hidden="1"/>
    </xf>
    <xf numFmtId="4" fontId="17" fillId="0" borderId="0" xfId="0" applyNumberFormat="1" applyFont="1" applyFill="1" applyBorder="1" applyAlignment="1" applyProtection="1">
      <alignment horizontal="left" vertical="center" indent="2"/>
      <protection locked="0" hidden="1"/>
    </xf>
    <xf numFmtId="3" fontId="17" fillId="0" borderId="0" xfId="0" applyNumberFormat="1" applyFont="1" applyFill="1" applyBorder="1" applyAlignment="1" applyProtection="1">
      <alignment horizontal="left" vertical="center" indent="2"/>
      <protection hidden="1"/>
    </xf>
    <xf numFmtId="0" fontId="17" fillId="0" borderId="0" xfId="0" applyFont="1" applyBorder="1" applyProtection="1">
      <protection locked="0" hidden="1"/>
    </xf>
    <xf numFmtId="3" fontId="58" fillId="0" borderId="0" xfId="0" applyNumberFormat="1" applyFont="1" applyFill="1" applyBorder="1" applyAlignment="1" applyProtection="1">
      <alignment horizontal="center" vertical="center"/>
      <protection locked="0" hidden="1"/>
    </xf>
    <xf numFmtId="0" fontId="17" fillId="0" borderId="0" xfId="0" applyFont="1" applyBorder="1" applyProtection="1">
      <protection hidden="1"/>
    </xf>
    <xf numFmtId="3" fontId="17" fillId="0" borderId="0" xfId="0" applyNumberFormat="1" applyFont="1" applyFill="1" applyBorder="1" applyAlignment="1" applyProtection="1">
      <alignment vertical="center"/>
      <protection hidden="1"/>
    </xf>
    <xf numFmtId="3" fontId="96" fillId="0" borderId="0" xfId="0" applyNumberFormat="1" applyFont="1" applyFill="1" applyBorder="1" applyAlignment="1" applyProtection="1">
      <alignment horizontal="left" vertical="center" wrapText="1" indent="1"/>
    </xf>
    <xf numFmtId="1" fontId="102" fillId="42" borderId="0" xfId="0" applyNumberFormat="1" applyFont="1" applyFill="1" applyBorder="1" applyAlignment="1" applyProtection="1">
      <alignment horizontal="right" vertical="center"/>
      <protection hidden="1"/>
    </xf>
    <xf numFmtId="3" fontId="46" fillId="0" borderId="0" xfId="0" applyNumberFormat="1" applyFont="1" applyFill="1" applyBorder="1" applyAlignment="1" applyProtection="1">
      <alignment horizontal="left" vertical="center" wrapText="1" indent="1"/>
    </xf>
    <xf numFmtId="0" fontId="46" fillId="39" borderId="24" xfId="0" applyFont="1" applyFill="1" applyBorder="1" applyAlignment="1" applyProtection="1">
      <alignment horizontal="center" vertical="center"/>
      <protection locked="0"/>
    </xf>
    <xf numFmtId="3" fontId="8" fillId="39" borderId="18" xfId="0" applyNumberFormat="1" applyFont="1" applyFill="1" applyBorder="1" applyAlignment="1" applyProtection="1">
      <alignment vertical="center" wrapText="1"/>
      <protection locked="0"/>
    </xf>
    <xf numFmtId="3" fontId="8" fillId="39" borderId="19" xfId="0" applyNumberFormat="1" applyFont="1" applyFill="1" applyBorder="1" applyAlignment="1" applyProtection="1">
      <alignment vertical="center" wrapText="1"/>
      <protection locked="0"/>
    </xf>
    <xf numFmtId="3" fontId="17" fillId="0" borderId="22" xfId="0" applyNumberFormat="1" applyFont="1" applyFill="1" applyBorder="1" applyAlignment="1">
      <alignment vertical="center"/>
    </xf>
    <xf numFmtId="3" fontId="17" fillId="0" borderId="21" xfId="0" applyNumberFormat="1" applyFont="1" applyFill="1" applyBorder="1" applyAlignment="1">
      <alignment vertical="center"/>
    </xf>
    <xf numFmtId="3" fontId="17" fillId="27" borderId="18" xfId="0" applyNumberFormat="1" applyFont="1" applyFill="1" applyBorder="1" applyAlignment="1" applyProtection="1">
      <alignment vertical="center"/>
      <protection locked="0"/>
    </xf>
    <xf numFmtId="0" fontId="13" fillId="0" borderId="18" xfId="107" applyFont="1" applyBorder="1" applyAlignment="1">
      <alignment horizontal="left" vertical="center"/>
    </xf>
    <xf numFmtId="0" fontId="13" fillId="0" borderId="18" xfId="107" applyFont="1" applyBorder="1" applyAlignment="1">
      <alignment horizontal="left" vertical="center"/>
    </xf>
    <xf numFmtId="172" fontId="13" fillId="0" borderId="34" xfId="107" applyNumberFormat="1" applyFont="1" applyBorder="1" applyAlignment="1">
      <alignment horizontal="center" vertical="center"/>
    </xf>
    <xf numFmtId="0" fontId="13" fillId="0" borderId="41" xfId="107" applyFont="1" applyBorder="1" applyAlignment="1">
      <alignment vertical="center"/>
    </xf>
    <xf numFmtId="0" fontId="13" fillId="0" borderId="75" xfId="107" applyFont="1" applyBorder="1" applyAlignment="1">
      <alignment vertical="center"/>
    </xf>
    <xf numFmtId="171" fontId="13" fillId="0" borderId="63" xfId="109" applyNumberFormat="1" applyFont="1" applyBorder="1" applyAlignment="1">
      <alignment horizontal="center" vertical="center"/>
    </xf>
    <xf numFmtId="2" fontId="13" fillId="0" borderId="63" xfId="107" applyNumberFormat="1" applyFont="1" applyFill="1" applyBorder="1" applyAlignment="1">
      <alignment horizontal="center" vertical="center"/>
    </xf>
    <xf numFmtId="172" fontId="13" fillId="0" borderId="63" xfId="107" applyNumberFormat="1" applyFont="1" applyBorder="1" applyAlignment="1">
      <alignment horizontal="center" vertical="center"/>
    </xf>
    <xf numFmtId="172" fontId="13" fillId="0" borderId="40" xfId="107" applyNumberFormat="1" applyFont="1" applyBorder="1" applyAlignment="1">
      <alignment horizontal="center" vertical="center"/>
    </xf>
    <xf numFmtId="0" fontId="13" fillId="0" borderId="68" xfId="107" applyFont="1" applyBorder="1" applyAlignment="1">
      <alignment horizontal="left" vertical="center"/>
    </xf>
    <xf numFmtId="0" fontId="13" fillId="0" borderId="69" xfId="107" applyFont="1" applyBorder="1" applyAlignment="1">
      <alignment horizontal="center" vertical="center"/>
    </xf>
    <xf numFmtId="164" fontId="13" fillId="0" borderId="69" xfId="109" applyFont="1" applyBorder="1" applyAlignment="1">
      <alignment horizontal="center" vertical="center"/>
    </xf>
    <xf numFmtId="2" fontId="13" fillId="0" borderId="69" xfId="107" applyNumberFormat="1" applyFont="1" applyBorder="1" applyAlignment="1">
      <alignment horizontal="center" vertical="center"/>
    </xf>
    <xf numFmtId="172" fontId="13" fillId="0" borderId="70" xfId="107" applyNumberFormat="1" applyFont="1" applyBorder="1" applyAlignment="1">
      <alignment horizontal="center" vertical="center"/>
    </xf>
    <xf numFmtId="0" fontId="8" fillId="0" borderId="0" xfId="0" applyFont="1" applyFill="1" applyBorder="1" applyAlignment="1">
      <alignment horizontal="left"/>
    </xf>
    <xf numFmtId="0" fontId="63" fillId="0" borderId="0" xfId="0" applyFont="1" applyFill="1" applyBorder="1" applyAlignment="1" applyProtection="1">
      <alignment horizontal="center" vertical="center" wrapText="1"/>
    </xf>
    <xf numFmtId="0" fontId="13" fillId="0" borderId="0" xfId="0" applyFont="1" applyBorder="1" applyAlignment="1" applyProtection="1">
      <alignment horizontal="left" vertical="center"/>
    </xf>
    <xf numFmtId="164" fontId="8" fillId="0" borderId="62" xfId="83" applyNumberFormat="1" applyFont="1" applyFill="1" applyBorder="1" applyProtection="1"/>
    <xf numFmtId="169" fontId="13" fillId="0" borderId="0" xfId="83" applyNumberFormat="1" applyFont="1" applyBorder="1" applyProtection="1"/>
    <xf numFmtId="0" fontId="13" fillId="0" borderId="0" xfId="0" applyFont="1" applyBorder="1" applyProtection="1"/>
    <xf numFmtId="3" fontId="13" fillId="0" borderId="0" xfId="0" applyNumberFormat="1" applyFont="1" applyBorder="1" applyProtection="1"/>
    <xf numFmtId="3" fontId="63" fillId="0" borderId="0" xfId="0" applyNumberFormat="1" applyFont="1" applyBorder="1" applyProtection="1"/>
    <xf numFmtId="3" fontId="13" fillId="0" borderId="33" xfId="0" applyNumberFormat="1" applyFont="1" applyBorder="1" applyProtection="1"/>
    <xf numFmtId="0" fontId="21" fillId="0" borderId="0" xfId="0" applyFont="1" applyBorder="1" applyAlignment="1" applyProtection="1"/>
    <xf numFmtId="3" fontId="52" fillId="0" borderId="0" xfId="0" applyNumberFormat="1" applyFont="1" applyFill="1" applyBorder="1" applyProtection="1"/>
    <xf numFmtId="3" fontId="53" fillId="0" borderId="0" xfId="0" applyNumberFormat="1" applyFont="1" applyFill="1" applyBorder="1" applyProtection="1"/>
    <xf numFmtId="0" fontId="13" fillId="0" borderId="0" xfId="0" applyFont="1" applyBorder="1" applyAlignment="1" applyProtection="1"/>
    <xf numFmtId="169" fontId="21" fillId="0" borderId="0" xfId="83" applyNumberFormat="1" applyFont="1" applyBorder="1" applyProtection="1"/>
    <xf numFmtId="0" fontId="94" fillId="0" borderId="0" xfId="0" applyFont="1" applyBorder="1" applyProtection="1"/>
    <xf numFmtId="0" fontId="69" fillId="42" borderId="34" xfId="112" applyFont="1" applyFill="1" applyBorder="1" applyAlignment="1">
      <alignment horizontal="center"/>
    </xf>
    <xf numFmtId="0" fontId="71" fillId="42" borderId="34" xfId="112" applyFont="1" applyFill="1" applyBorder="1" applyAlignment="1">
      <alignment horizontal="center" vertical="center"/>
    </xf>
    <xf numFmtId="0" fontId="70" fillId="42" borderId="34" xfId="112" applyFont="1" applyFill="1" applyBorder="1" applyAlignment="1">
      <alignment horizontal="center" vertical="center" wrapText="1"/>
    </xf>
    <xf numFmtId="0" fontId="13" fillId="0" borderId="37" xfId="107" applyFont="1" applyBorder="1" applyAlignment="1">
      <alignment vertical="center"/>
    </xf>
    <xf numFmtId="0" fontId="64" fillId="0" borderId="0" xfId="107" applyFont="1" applyFill="1" applyAlignment="1">
      <alignment horizontal="left"/>
    </xf>
    <xf numFmtId="0" fontId="17" fillId="0" borderId="0" xfId="107" applyFont="1" applyAlignment="1">
      <alignment horizontal="left" vertical="top" wrapText="1"/>
    </xf>
    <xf numFmtId="0" fontId="67" fillId="0" borderId="0" xfId="107" applyFont="1" applyFill="1" applyAlignment="1">
      <alignment horizontal="left"/>
    </xf>
    <xf numFmtId="0" fontId="17" fillId="0" borderId="0" xfId="107" applyFont="1" applyAlignment="1">
      <alignment horizontal="left"/>
    </xf>
    <xf numFmtId="0" fontId="67" fillId="0" borderId="0" xfId="107" applyFont="1" applyFill="1" applyAlignment="1">
      <alignment horizontal="left"/>
    </xf>
    <xf numFmtId="0" fontId="67" fillId="0" borderId="0" xfId="107" applyFont="1" applyFill="1" applyAlignment="1">
      <alignment horizontal="left"/>
    </xf>
    <xf numFmtId="0" fontId="67" fillId="0" borderId="0" xfId="107" applyFont="1" applyFill="1" applyAlignment="1">
      <alignment horizontal="left"/>
    </xf>
    <xf numFmtId="172" fontId="13" fillId="0" borderId="34" xfId="107" applyNumberFormat="1" applyFont="1" applyBorder="1" applyAlignment="1">
      <alignment horizontal="center" vertical="center"/>
    </xf>
    <xf numFmtId="0" fontId="5" fillId="0" borderId="19" xfId="0" applyFont="1" applyFill="1" applyBorder="1" applyAlignment="1">
      <alignment horizontal="center" vertical="center"/>
    </xf>
    <xf numFmtId="3" fontId="17" fillId="0" borderId="48" xfId="0" quotePrefix="1" applyNumberFormat="1" applyFont="1" applyFill="1" applyBorder="1" applyAlignment="1">
      <alignment vertical="center"/>
    </xf>
    <xf numFmtId="0" fontId="17" fillId="0" borderId="48" xfId="0" applyFont="1" applyFill="1" applyBorder="1" applyAlignment="1"/>
    <xf numFmtId="3" fontId="98" fillId="40" borderId="31" xfId="0" applyNumberFormat="1" applyFont="1" applyFill="1" applyBorder="1" applyAlignment="1" applyProtection="1">
      <alignment horizontal="center" vertical="center" wrapText="1"/>
    </xf>
    <xf numFmtId="3" fontId="98" fillId="32" borderId="31" xfId="0" applyNumberFormat="1" applyFont="1" applyFill="1" applyBorder="1" applyAlignment="1" applyProtection="1">
      <alignment horizontal="center" vertical="center" wrapText="1"/>
    </xf>
    <xf numFmtId="3" fontId="98" fillId="33" borderId="31" xfId="0" applyNumberFormat="1" applyFont="1" applyFill="1" applyBorder="1" applyAlignment="1" applyProtection="1">
      <alignment horizontal="center" vertical="center" wrapText="1"/>
    </xf>
    <xf numFmtId="3" fontId="98" fillId="32" borderId="17" xfId="0" applyNumberFormat="1" applyFont="1" applyFill="1" applyBorder="1" applyAlignment="1" applyProtection="1">
      <alignment horizontal="center" vertical="center" wrapText="1"/>
    </xf>
    <xf numFmtId="3" fontId="98" fillId="33" borderId="19" xfId="0" applyNumberFormat="1" applyFont="1" applyFill="1" applyBorder="1" applyAlignment="1" applyProtection="1">
      <alignment horizontal="center" vertical="center" wrapText="1"/>
    </xf>
    <xf numFmtId="174" fontId="82" fillId="43" borderId="24" xfId="113" applyNumberFormat="1" applyFont="1" applyFill="1" applyBorder="1" applyAlignment="1" applyProtection="1">
      <alignment horizontal="right" vertical="center"/>
      <protection locked="0"/>
    </xf>
    <xf numFmtId="3" fontId="83" fillId="0" borderId="25" xfId="112" applyNumberFormat="1" applyFont="1" applyBorder="1" applyAlignment="1">
      <alignment horizontal="center" vertical="center" wrapText="1"/>
    </xf>
    <xf numFmtId="3" fontId="83" fillId="0" borderId="13" xfId="112" applyNumberFormat="1" applyFont="1" applyBorder="1" applyAlignment="1">
      <alignment horizontal="center" vertical="center" wrapText="1"/>
    </xf>
    <xf numFmtId="2" fontId="98" fillId="31" borderId="31" xfId="0" applyNumberFormat="1" applyFont="1" applyFill="1" applyBorder="1" applyAlignment="1" applyProtection="1">
      <alignment horizontal="center" vertical="center" wrapText="1"/>
    </xf>
    <xf numFmtId="173" fontId="97" fillId="35" borderId="37" xfId="83" applyNumberFormat="1" applyFont="1" applyFill="1" applyBorder="1" applyAlignment="1" applyProtection="1">
      <alignment horizontal="right" vertical="center" wrapText="1"/>
    </xf>
    <xf numFmtId="4" fontId="12" fillId="0" borderId="0" xfId="0" applyNumberFormat="1" applyFont="1" applyBorder="1" applyAlignment="1" applyProtection="1">
      <alignment vertical="center"/>
    </xf>
    <xf numFmtId="4" fontId="12" fillId="0" borderId="0" xfId="0" applyNumberFormat="1" applyFont="1" applyFill="1" applyBorder="1" applyAlignment="1" applyProtection="1">
      <alignment vertical="center"/>
    </xf>
    <xf numFmtId="4" fontId="12" fillId="0" borderId="33" xfId="0" applyNumberFormat="1" applyFont="1" applyBorder="1" applyAlignment="1" applyProtection="1">
      <alignment vertical="center"/>
    </xf>
    <xf numFmtId="3" fontId="23" fillId="0" borderId="0" xfId="0" applyNumberFormat="1" applyFont="1" applyFill="1" applyBorder="1" applyAlignment="1" applyProtection="1">
      <alignment vertical="center" wrapText="1"/>
    </xf>
    <xf numFmtId="0" fontId="23" fillId="0" borderId="0" xfId="0" applyFont="1" applyFill="1" applyBorder="1" applyAlignment="1" applyProtection="1">
      <alignment vertical="center" wrapText="1"/>
    </xf>
    <xf numFmtId="3" fontId="16" fillId="0" borderId="0" xfId="0" applyNumberFormat="1" applyFont="1" applyFill="1" applyBorder="1" applyAlignment="1" applyProtection="1">
      <alignment vertical="center" wrapText="1"/>
    </xf>
    <xf numFmtId="0" fontId="21"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21" fillId="0" borderId="30" xfId="0" applyFont="1" applyFill="1" applyBorder="1" applyAlignment="1" applyProtection="1">
      <alignment vertical="center"/>
    </xf>
    <xf numFmtId="0" fontId="55" fillId="0" borderId="0" xfId="91" applyFont="1" applyFill="1" applyBorder="1" applyAlignment="1" applyProtection="1">
      <alignment horizontal="center" vertical="center"/>
    </xf>
    <xf numFmtId="0" fontId="55" fillId="0" borderId="33" xfId="91" applyFont="1" applyFill="1" applyBorder="1" applyAlignment="1" applyProtection="1">
      <alignment horizontal="center" vertical="center"/>
    </xf>
    <xf numFmtId="4" fontId="12" fillId="0" borderId="33" xfId="0" applyNumberFormat="1" applyFont="1" applyFill="1" applyBorder="1" applyAlignment="1" applyProtection="1">
      <alignment vertical="center"/>
    </xf>
    <xf numFmtId="0" fontId="95" fillId="0" borderId="30" xfId="93" applyFont="1" applyFill="1" applyBorder="1" applyAlignment="1" applyProtection="1">
      <alignment horizontal="center" vertical="center"/>
    </xf>
    <xf numFmtId="3" fontId="23" fillId="0" borderId="33" xfId="0" applyNumberFormat="1" applyFont="1" applyFill="1" applyBorder="1" applyAlignment="1" applyProtection="1">
      <alignment vertical="center" wrapText="1"/>
    </xf>
    <xf numFmtId="4" fontId="13" fillId="0" borderId="0" xfId="0" applyNumberFormat="1" applyFont="1" applyAlignment="1" applyProtection="1">
      <alignment vertical="center"/>
    </xf>
    <xf numFmtId="3" fontId="56" fillId="0" borderId="0" xfId="0" applyNumberFormat="1" applyFont="1" applyBorder="1" applyAlignment="1" applyProtection="1">
      <alignment horizontal="left" vertical="center"/>
    </xf>
    <xf numFmtId="3" fontId="79" fillId="0" borderId="54" xfId="0" applyNumberFormat="1" applyFont="1" applyFill="1" applyBorder="1" applyAlignment="1" applyProtection="1">
      <alignment vertical="center" wrapText="1"/>
    </xf>
    <xf numFmtId="3" fontId="57" fillId="0" borderId="0" xfId="0" applyNumberFormat="1" applyFont="1" applyFill="1" applyBorder="1" applyAlignment="1" applyProtection="1">
      <alignment horizontal="center" vertical="center" wrapText="1"/>
    </xf>
    <xf numFmtId="3" fontId="57" fillId="0" borderId="0" xfId="0" applyNumberFormat="1" applyFont="1" applyFill="1" applyBorder="1" applyAlignment="1" applyProtection="1">
      <alignment horizontal="left" vertical="center" wrapText="1"/>
    </xf>
    <xf numFmtId="3" fontId="56" fillId="0" borderId="0" xfId="0" applyNumberFormat="1" applyFont="1" applyFill="1" applyBorder="1" applyAlignment="1" applyProtection="1">
      <alignment horizontal="left" vertical="center"/>
    </xf>
    <xf numFmtId="4" fontId="13" fillId="0" borderId="0" xfId="0" applyNumberFormat="1" applyFont="1" applyBorder="1" applyAlignment="1" applyProtection="1">
      <alignment vertical="center"/>
    </xf>
    <xf numFmtId="4" fontId="13" fillId="0" borderId="33" xfId="0" applyNumberFormat="1" applyFont="1" applyFill="1" applyBorder="1" applyAlignment="1" applyProtection="1">
      <alignment horizontal="left" vertical="center"/>
    </xf>
    <xf numFmtId="4" fontId="106" fillId="0" borderId="30" xfId="0" applyNumberFormat="1" applyFont="1" applyFill="1" applyBorder="1" applyAlignment="1" applyProtection="1">
      <alignment horizontal="left" vertical="center"/>
    </xf>
    <xf numFmtId="4" fontId="13" fillId="0" borderId="0" xfId="0" applyNumberFormat="1" applyFont="1" applyFill="1" applyBorder="1" applyAlignment="1" applyProtection="1">
      <alignment horizontal="center" vertical="center" wrapText="1"/>
    </xf>
    <xf numFmtId="4" fontId="13" fillId="0" borderId="33" xfId="0" applyNumberFormat="1" applyFont="1" applyFill="1" applyBorder="1" applyAlignment="1" applyProtection="1">
      <alignment horizontal="center" vertical="center" wrapText="1"/>
    </xf>
    <xf numFmtId="4" fontId="13" fillId="0" borderId="30" xfId="0" applyNumberFormat="1" applyFont="1" applyFill="1" applyBorder="1" applyAlignment="1" applyProtection="1">
      <alignment vertical="center" wrapText="1"/>
    </xf>
    <xf numFmtId="4" fontId="15" fillId="0" borderId="30" xfId="89" applyNumberFormat="1" applyFont="1" applyFill="1" applyBorder="1" applyAlignment="1" applyProtection="1">
      <alignment horizontal="right" vertical="center" wrapText="1"/>
    </xf>
    <xf numFmtId="4" fontId="13" fillId="0" borderId="33" xfId="0" applyNumberFormat="1" applyFont="1" applyBorder="1" applyAlignment="1" applyProtection="1">
      <alignment vertical="center"/>
    </xf>
    <xf numFmtId="4" fontId="54" fillId="0" borderId="30" xfId="89" applyNumberFormat="1" applyFont="1" applyFill="1" applyBorder="1" applyAlignment="1" applyProtection="1">
      <alignment horizontal="right" vertical="center" wrapText="1"/>
    </xf>
    <xf numFmtId="4" fontId="63" fillId="0" borderId="0" xfId="0" applyNumberFormat="1" applyFont="1" applyBorder="1" applyAlignment="1" applyProtection="1">
      <alignment vertical="center"/>
    </xf>
    <xf numFmtId="4" fontId="13" fillId="0" borderId="33" xfId="0" applyNumberFormat="1" applyFont="1" applyFill="1" applyBorder="1" applyAlignment="1" applyProtection="1">
      <alignment vertical="center"/>
    </xf>
    <xf numFmtId="4" fontId="23" fillId="0" borderId="0" xfId="0" applyNumberFormat="1" applyFont="1" applyFill="1" applyBorder="1" applyAlignment="1" applyProtection="1">
      <alignment vertical="center" wrapText="1"/>
    </xf>
    <xf numFmtId="4" fontId="16" fillId="0" borderId="0" xfId="0" applyNumberFormat="1" applyFont="1" applyFill="1" applyBorder="1" applyAlignment="1" applyProtection="1">
      <alignment vertical="center" wrapText="1"/>
    </xf>
    <xf numFmtId="4" fontId="21" fillId="0" borderId="0" xfId="0" applyNumberFormat="1" applyFont="1" applyFill="1" applyBorder="1" applyAlignment="1" applyProtection="1">
      <alignment vertical="center"/>
    </xf>
    <xf numFmtId="4" fontId="21" fillId="0" borderId="0" xfId="0" applyNumberFormat="1" applyFont="1" applyBorder="1" applyAlignment="1" applyProtection="1">
      <alignment vertical="center"/>
    </xf>
    <xf numFmtId="164" fontId="12" fillId="48" borderId="20" xfId="83" applyNumberFormat="1" applyFont="1" applyFill="1" applyBorder="1" applyAlignment="1">
      <alignment horizontal="left" vertical="center"/>
    </xf>
    <xf numFmtId="169" fontId="13" fillId="47" borderId="34" xfId="83" applyNumberFormat="1" applyFont="1" applyFill="1" applyBorder="1" applyAlignment="1">
      <alignment vertical="center"/>
    </xf>
    <xf numFmtId="175" fontId="13" fillId="47" borderId="34" xfId="83" applyNumberFormat="1" applyFont="1" applyFill="1" applyBorder="1" applyAlignment="1">
      <alignment vertical="center"/>
    </xf>
    <xf numFmtId="174" fontId="13" fillId="47" borderId="34" xfId="83" applyNumberFormat="1" applyFont="1" applyFill="1" applyBorder="1" applyAlignment="1">
      <alignment vertical="center"/>
    </xf>
    <xf numFmtId="3" fontId="79" fillId="0" borderId="13" xfId="0" applyNumberFormat="1" applyFont="1" applyFill="1" applyBorder="1" applyAlignment="1" applyProtection="1">
      <alignment vertical="center" wrapText="1"/>
    </xf>
    <xf numFmtId="175" fontId="13" fillId="47" borderId="17" xfId="83" applyNumberFormat="1" applyFont="1" applyFill="1" applyBorder="1" applyAlignment="1">
      <alignment vertical="center"/>
    </xf>
    <xf numFmtId="4" fontId="13" fillId="0" borderId="30" xfId="0" applyNumberFormat="1" applyFont="1" applyBorder="1" applyAlignment="1" applyProtection="1">
      <alignment vertical="center"/>
    </xf>
    <xf numFmtId="3" fontId="98" fillId="40" borderId="17" xfId="0" applyNumberFormat="1" applyFont="1" applyFill="1" applyBorder="1" applyAlignment="1" applyProtection="1">
      <alignment horizontal="center" vertical="center" wrapText="1"/>
    </xf>
    <xf numFmtId="3" fontId="98" fillId="32" borderId="18" xfId="0" applyNumberFormat="1" applyFont="1" applyFill="1" applyBorder="1" applyAlignment="1" applyProtection="1">
      <alignment horizontal="center" vertical="center" wrapText="1"/>
    </xf>
    <xf numFmtId="3" fontId="98" fillId="32" borderId="19" xfId="0" applyNumberFormat="1" applyFont="1" applyFill="1" applyBorder="1" applyAlignment="1" applyProtection="1">
      <alignment horizontal="center" vertical="center" wrapText="1"/>
    </xf>
    <xf numFmtId="175" fontId="13" fillId="47" borderId="19" xfId="83" applyNumberFormat="1" applyFont="1" applyFill="1" applyBorder="1" applyAlignment="1">
      <alignment vertical="center"/>
    </xf>
    <xf numFmtId="0" fontId="13" fillId="0" borderId="30" xfId="0" applyFont="1" applyBorder="1" applyProtection="1"/>
    <xf numFmtId="0" fontId="13" fillId="0" borderId="49" xfId="0" applyFont="1" applyBorder="1" applyAlignment="1" applyProtection="1">
      <alignment horizontal="right"/>
    </xf>
    <xf numFmtId="4" fontId="13" fillId="0" borderId="0" xfId="0" applyNumberFormat="1" applyFont="1" applyBorder="1" applyProtection="1"/>
    <xf numFmtId="4" fontId="13" fillId="0" borderId="33" xfId="0" applyNumberFormat="1" applyFont="1" applyBorder="1" applyProtection="1"/>
    <xf numFmtId="4" fontId="13" fillId="0" borderId="30" xfId="0" applyNumberFormat="1" applyFont="1" applyBorder="1" applyProtection="1"/>
    <xf numFmtId="168" fontId="13" fillId="0" borderId="30" xfId="0" applyNumberFormat="1" applyFont="1" applyBorder="1" applyProtection="1"/>
    <xf numFmtId="3" fontId="13" fillId="0" borderId="33" xfId="0" applyNumberFormat="1" applyFont="1" applyBorder="1"/>
    <xf numFmtId="3" fontId="13" fillId="0" borderId="30" xfId="0" applyNumberFormat="1" applyFont="1" applyBorder="1"/>
    <xf numFmtId="0" fontId="13" fillId="0" borderId="30" xfId="0" applyFont="1" applyBorder="1"/>
    <xf numFmtId="0" fontId="13" fillId="0" borderId="0" xfId="0" applyFont="1" applyBorder="1"/>
    <xf numFmtId="0" fontId="13" fillId="0" borderId="30" xfId="0" applyFont="1" applyFill="1" applyBorder="1" applyProtection="1"/>
    <xf numFmtId="3" fontId="12" fillId="49" borderId="13" xfId="83" applyNumberFormat="1" applyFont="1" applyFill="1" applyBorder="1" applyAlignment="1" applyProtection="1">
      <alignment vertical="center"/>
    </xf>
    <xf numFmtId="0" fontId="63" fillId="0" borderId="0" xfId="0" applyFont="1" applyFill="1" applyBorder="1" applyAlignment="1" applyProtection="1">
      <alignment horizontal="center" vertical="center" wrapText="1"/>
    </xf>
    <xf numFmtId="4" fontId="20" fillId="0" borderId="0" xfId="0" applyNumberFormat="1" applyFont="1" applyFill="1" applyBorder="1" applyProtection="1"/>
    <xf numFmtId="4" fontId="13" fillId="0" borderId="0" xfId="0" applyNumberFormat="1" applyFont="1" applyFill="1" applyBorder="1" applyProtection="1"/>
    <xf numFmtId="4" fontId="20" fillId="0" borderId="0" xfId="83" applyNumberFormat="1" applyFont="1" applyFill="1" applyBorder="1" applyProtection="1"/>
    <xf numFmtId="4" fontId="21" fillId="0" borderId="0" xfId="0" applyNumberFormat="1" applyFont="1" applyFill="1" applyBorder="1" applyProtection="1"/>
    <xf numFmtId="0" fontId="13" fillId="0" borderId="0" xfId="0" applyFont="1" applyFill="1" applyBorder="1" applyProtection="1">
      <protection locked="0"/>
    </xf>
    <xf numFmtId="1" fontId="63" fillId="0" borderId="0" xfId="0" applyNumberFormat="1" applyFont="1" applyFill="1" applyBorder="1" applyAlignment="1" applyProtection="1">
      <alignment vertical="center" wrapText="1"/>
    </xf>
    <xf numFmtId="1" fontId="63" fillId="0" borderId="0" xfId="0" applyNumberFormat="1" applyFont="1" applyFill="1" applyBorder="1" applyAlignment="1" applyProtection="1">
      <alignment horizontal="center" vertical="center" wrapText="1"/>
    </xf>
    <xf numFmtId="1" fontId="23" fillId="0" borderId="0" xfId="0" applyNumberFormat="1" applyFont="1" applyFill="1" applyBorder="1" applyAlignment="1" applyProtection="1">
      <alignment vertical="center" wrapText="1"/>
    </xf>
    <xf numFmtId="1" fontId="13" fillId="0" borderId="0" xfId="0" applyNumberFormat="1" applyFont="1" applyFill="1" applyBorder="1" applyAlignment="1" applyProtection="1">
      <alignment wrapText="1"/>
    </xf>
    <xf numFmtId="1" fontId="20" fillId="0" borderId="0" xfId="83" applyNumberFormat="1" applyFont="1" applyFill="1" applyBorder="1" applyProtection="1"/>
    <xf numFmtId="1" fontId="63" fillId="0" borderId="0" xfId="0" applyNumberFormat="1" applyFont="1" applyFill="1" applyBorder="1" applyAlignment="1" applyProtection="1">
      <alignment wrapText="1"/>
    </xf>
    <xf numFmtId="1" fontId="21" fillId="0" borderId="0" xfId="0" applyNumberFormat="1" applyFont="1" applyFill="1" applyBorder="1" applyProtection="1"/>
    <xf numFmtId="1" fontId="56" fillId="0" borderId="0" xfId="0" applyNumberFormat="1" applyFont="1" applyFill="1" applyBorder="1" applyAlignment="1" applyProtection="1">
      <alignment horizontal="center" vertical="center" wrapText="1"/>
    </xf>
    <xf numFmtId="1" fontId="13" fillId="0" borderId="0" xfId="0" applyNumberFormat="1" applyFont="1" applyFill="1" applyBorder="1" applyProtection="1"/>
    <xf numFmtId="4" fontId="13" fillId="0" borderId="0" xfId="83" applyNumberFormat="1" applyFont="1" applyFill="1" applyBorder="1" applyAlignment="1" applyProtection="1">
      <alignment wrapText="1"/>
    </xf>
    <xf numFmtId="4" fontId="13" fillId="0" borderId="0" xfId="83" applyNumberFormat="1" applyFont="1" applyFill="1" applyBorder="1" applyProtection="1"/>
    <xf numFmtId="4" fontId="63" fillId="0" borderId="0" xfId="83" applyNumberFormat="1" applyFont="1" applyFill="1" applyBorder="1" applyAlignment="1" applyProtection="1">
      <alignment wrapText="1"/>
    </xf>
    <xf numFmtId="3" fontId="17" fillId="0" borderId="20" xfId="0" applyNumberFormat="1" applyFont="1" applyFill="1" applyBorder="1" applyAlignment="1">
      <alignment horizontal="center" vertical="center"/>
    </xf>
    <xf numFmtId="0" fontId="13" fillId="0" borderId="49" xfId="0" applyFont="1" applyFill="1" applyBorder="1" applyAlignment="1" applyProtection="1">
      <alignment vertical="center"/>
    </xf>
    <xf numFmtId="0" fontId="13" fillId="0" borderId="33" xfId="0" applyFont="1" applyFill="1" applyBorder="1" applyAlignment="1" applyProtection="1">
      <alignment vertical="center"/>
    </xf>
    <xf numFmtId="0" fontId="55" fillId="0" borderId="30" xfId="91" applyFont="1" applyFill="1" applyBorder="1" applyAlignment="1" applyProtection="1">
      <alignment horizontal="center" vertical="center"/>
    </xf>
    <xf numFmtId="0" fontId="99" fillId="0" borderId="0" xfId="91" applyFont="1" applyFill="1" applyBorder="1" applyAlignment="1" applyProtection="1">
      <alignment horizontal="center" vertical="center"/>
    </xf>
    <xf numFmtId="0" fontId="13" fillId="0" borderId="0" xfId="0" applyFont="1" applyFill="1" applyAlignment="1" applyProtection="1">
      <alignment vertical="center"/>
    </xf>
    <xf numFmtId="0" fontId="55" fillId="0" borderId="30" xfId="93" applyFont="1" applyFill="1" applyBorder="1" applyAlignment="1" applyProtection="1">
      <alignment horizontal="center" vertical="center"/>
    </xf>
    <xf numFmtId="168" fontId="13" fillId="0" borderId="30" xfId="0" applyNumberFormat="1" applyFont="1" applyFill="1" applyBorder="1" applyAlignment="1" applyProtection="1">
      <alignment vertical="center" wrapText="1"/>
    </xf>
    <xf numFmtId="168" fontId="13" fillId="0" borderId="0" xfId="0" applyNumberFormat="1" applyFont="1" applyFill="1" applyBorder="1" applyAlignment="1" applyProtection="1">
      <alignment vertical="center" wrapText="1"/>
    </xf>
    <xf numFmtId="168" fontId="13" fillId="0" borderId="33" xfId="0" applyNumberFormat="1" applyFont="1" applyFill="1" applyBorder="1" applyAlignment="1" applyProtection="1">
      <alignment vertical="center" wrapText="1"/>
    </xf>
    <xf numFmtId="3" fontId="17" fillId="0" borderId="17" xfId="0" quotePrefix="1" applyNumberFormat="1" applyFont="1" applyFill="1" applyBorder="1" applyAlignment="1">
      <alignment horizontal="left" vertical="center" indent="1"/>
    </xf>
    <xf numFmtId="3" fontId="8" fillId="27" borderId="29" xfId="0" applyNumberFormat="1" applyFont="1" applyFill="1" applyBorder="1" applyAlignment="1" applyProtection="1">
      <alignment vertical="center"/>
      <protection locked="0"/>
    </xf>
    <xf numFmtId="3" fontId="8" fillId="27" borderId="43" xfId="0" applyNumberFormat="1" applyFont="1" applyFill="1" applyBorder="1" applyAlignment="1" applyProtection="1">
      <alignment vertical="center"/>
      <protection locked="0"/>
    </xf>
    <xf numFmtId="3" fontId="8" fillId="27" borderId="32" xfId="0" applyNumberFormat="1" applyFont="1" applyFill="1" applyBorder="1" applyAlignment="1" applyProtection="1">
      <alignment vertical="center"/>
      <protection locked="0"/>
    </xf>
    <xf numFmtId="3" fontId="8" fillId="27" borderId="18" xfId="0" applyNumberFormat="1" applyFont="1" applyFill="1" applyBorder="1" applyAlignment="1" applyProtection="1">
      <alignment vertical="center"/>
      <protection locked="0"/>
    </xf>
    <xf numFmtId="3" fontId="8" fillId="27" borderId="34" xfId="0" applyNumberFormat="1" applyFont="1" applyFill="1" applyBorder="1" applyAlignment="1" applyProtection="1">
      <alignment vertical="center"/>
      <protection locked="0"/>
    </xf>
    <xf numFmtId="3" fontId="17" fillId="27" borderId="34" xfId="0" applyNumberFormat="1" applyFont="1" applyFill="1" applyBorder="1" applyAlignment="1" applyProtection="1">
      <alignment vertical="center"/>
      <protection locked="0"/>
    </xf>
    <xf numFmtId="4" fontId="13" fillId="0" borderId="30" xfId="0" applyNumberFormat="1" applyFont="1" applyFill="1" applyBorder="1" applyProtection="1"/>
    <xf numFmtId="4" fontId="13" fillId="0" borderId="33" xfId="0" applyNumberFormat="1" applyFont="1" applyFill="1" applyBorder="1" applyProtection="1"/>
    <xf numFmtId="0" fontId="67" fillId="0" borderId="0" xfId="107" applyFont="1" applyFill="1" applyAlignment="1"/>
    <xf numFmtId="10" fontId="67" fillId="0" borderId="0" xfId="89" applyNumberFormat="1" applyFont="1" applyFill="1" applyAlignment="1">
      <alignment horizontal="right"/>
    </xf>
    <xf numFmtId="10" fontId="17" fillId="0" borderId="0" xfId="89" applyNumberFormat="1" applyFont="1" applyFill="1"/>
    <xf numFmtId="0" fontId="12" fillId="0" borderId="0" xfId="107" applyFont="1" applyBorder="1" applyAlignment="1">
      <alignment vertical="center"/>
    </xf>
    <xf numFmtId="0" fontId="15" fillId="0" borderId="34" xfId="107" applyFont="1" applyFill="1" applyBorder="1" applyAlignment="1" applyProtection="1">
      <alignment horizontal="center" vertical="center"/>
    </xf>
    <xf numFmtId="0" fontId="8" fillId="38" borderId="15" xfId="107" applyFont="1" applyFill="1" applyBorder="1" applyAlignment="1">
      <alignment horizontal="center" vertical="center"/>
    </xf>
    <xf numFmtId="0" fontId="8" fillId="47" borderId="0" xfId="107" applyFont="1" applyFill="1" applyBorder="1" applyAlignment="1" applyProtection="1">
      <alignment horizontal="left" vertical="center"/>
      <protection locked="0"/>
    </xf>
    <xf numFmtId="0" fontId="13" fillId="47" borderId="0" xfId="107" applyFont="1" applyFill="1" applyAlignment="1" applyProtection="1">
      <alignment horizontal="center"/>
      <protection locked="0"/>
    </xf>
    <xf numFmtId="0" fontId="13" fillId="47" borderId="0" xfId="107" applyFont="1" applyFill="1" applyProtection="1">
      <protection locked="0"/>
    </xf>
    <xf numFmtId="0" fontId="13" fillId="47" borderId="0" xfId="107" applyFont="1" applyFill="1" applyAlignment="1" applyProtection="1">
      <alignment horizontal="center" vertical="center"/>
      <protection locked="0"/>
    </xf>
    <xf numFmtId="0" fontId="6" fillId="0" borderId="0" xfId="107" applyFont="1" applyFill="1" applyBorder="1" applyAlignment="1" applyProtection="1">
      <alignment horizontal="left" vertical="center"/>
    </xf>
    <xf numFmtId="0" fontId="13" fillId="0" borderId="0" xfId="107" applyFont="1" applyFill="1" applyAlignment="1" applyProtection="1">
      <alignment horizontal="center" vertical="center"/>
    </xf>
    <xf numFmtId="0" fontId="13" fillId="0" borderId="0" xfId="107" applyFont="1" applyFill="1" applyProtection="1"/>
    <xf numFmtId="0" fontId="13" fillId="0" borderId="0" xfId="107" applyFont="1" applyBorder="1" applyAlignment="1" applyProtection="1">
      <alignment horizontal="center" vertical="center"/>
    </xf>
    <xf numFmtId="0" fontId="13" fillId="0" borderId="0" xfId="107" applyFont="1" applyBorder="1" applyAlignment="1" applyProtection="1">
      <alignment horizontal="left" vertical="center"/>
    </xf>
    <xf numFmtId="0" fontId="13" fillId="0" borderId="0" xfId="107" applyFont="1" applyFill="1" applyBorder="1" applyAlignment="1" applyProtection="1">
      <alignment horizontal="center" vertical="center"/>
    </xf>
    <xf numFmtId="0" fontId="15" fillId="0" borderId="0" xfId="107" applyFont="1" applyFill="1" applyBorder="1" applyAlignment="1" applyProtection="1">
      <alignment horizontal="center"/>
    </xf>
    <xf numFmtId="0" fontId="8" fillId="0" borderId="0" xfId="107" applyFont="1" applyFill="1" applyBorder="1" applyAlignment="1" applyProtection="1">
      <alignment horizontal="center" vertical="center"/>
    </xf>
    <xf numFmtId="0" fontId="60" fillId="0" borderId="0" xfId="107" applyFont="1" applyFill="1" applyBorder="1" applyAlignment="1" applyProtection="1">
      <alignment horizontal="center"/>
    </xf>
    <xf numFmtId="0" fontId="8" fillId="0" borderId="0" xfId="107" applyFont="1" applyBorder="1" applyAlignment="1" applyProtection="1">
      <alignment horizontal="left" vertical="center"/>
    </xf>
    <xf numFmtId="0" fontId="12" fillId="0" borderId="0" xfId="107" applyFont="1" applyBorder="1" applyAlignment="1" applyProtection="1">
      <alignment horizontal="left" vertical="center"/>
    </xf>
    <xf numFmtId="0" fontId="8" fillId="0" borderId="0" xfId="107" applyFont="1" applyBorder="1" applyAlignment="1" applyProtection="1">
      <alignment horizontal="center" vertical="center"/>
    </xf>
    <xf numFmtId="0" fontId="13" fillId="0" borderId="0" xfId="107" applyFont="1" applyAlignment="1" applyProtection="1">
      <alignment horizontal="center" vertical="center"/>
    </xf>
    <xf numFmtId="0" fontId="13" fillId="0" borderId="0" xfId="107" applyFont="1" applyProtection="1"/>
    <xf numFmtId="0" fontId="13" fillId="0" borderId="0" xfId="107" applyFont="1" applyFill="1" applyBorder="1" applyAlignment="1" applyProtection="1">
      <alignment horizontal="left" vertical="center"/>
    </xf>
    <xf numFmtId="0" fontId="13" fillId="0" borderId="0" xfId="107" applyFont="1" applyBorder="1" applyAlignment="1" applyProtection="1">
      <alignment horizontal="center" vertical="center" wrapText="1"/>
    </xf>
    <xf numFmtId="0" fontId="13" fillId="24" borderId="15" xfId="107" applyFont="1" applyFill="1" applyBorder="1" applyAlignment="1" applyProtection="1">
      <alignment horizontal="left" vertical="center" wrapText="1"/>
    </xf>
    <xf numFmtId="0" fontId="12" fillId="24" borderId="64" xfId="107" applyFont="1" applyFill="1" applyBorder="1" applyAlignment="1" applyProtection="1">
      <alignment horizontal="center" vertical="center" wrapText="1"/>
    </xf>
    <xf numFmtId="0" fontId="8" fillId="24" borderId="64" xfId="107" applyFont="1" applyFill="1" applyBorder="1" applyAlignment="1" applyProtection="1">
      <alignment horizontal="center" vertical="center" wrapText="1"/>
    </xf>
    <xf numFmtId="0" fontId="5" fillId="24" borderId="64" xfId="107" applyFont="1" applyFill="1" applyBorder="1" applyAlignment="1" applyProtection="1">
      <alignment horizontal="center" vertical="center" wrapText="1"/>
    </xf>
    <xf numFmtId="0" fontId="8" fillId="24" borderId="16" xfId="107" applyFont="1" applyFill="1" applyBorder="1" applyAlignment="1" applyProtection="1">
      <alignment horizontal="center" vertical="center" wrapText="1"/>
    </xf>
    <xf numFmtId="0" fontId="13" fillId="0" borderId="0" xfId="107" applyFont="1" applyFill="1" applyAlignment="1" applyProtection="1">
      <alignment horizontal="center" vertical="center" wrapText="1"/>
    </xf>
    <xf numFmtId="0" fontId="13" fillId="0" borderId="0" xfId="107" applyFont="1" applyFill="1" applyAlignment="1" applyProtection="1">
      <alignment wrapText="1"/>
    </xf>
    <xf numFmtId="0" fontId="13" fillId="0" borderId="37" xfId="107" applyFont="1" applyBorder="1" applyAlignment="1" applyProtection="1">
      <alignment horizontal="left" vertical="center"/>
    </xf>
    <xf numFmtId="0" fontId="13" fillId="0" borderId="63" xfId="107" applyFont="1" applyBorder="1" applyAlignment="1" applyProtection="1">
      <alignment horizontal="center" vertical="center"/>
    </xf>
    <xf numFmtId="0" fontId="13" fillId="0" borderId="40" xfId="107" applyFont="1" applyBorder="1" applyAlignment="1" applyProtection="1">
      <alignment horizontal="center" vertical="center"/>
    </xf>
    <xf numFmtId="0" fontId="13" fillId="0" borderId="18" xfId="107" applyFont="1" applyBorder="1" applyAlignment="1" applyProtection="1">
      <alignment horizontal="left" vertical="center"/>
    </xf>
    <xf numFmtId="0" fontId="13" fillId="0" borderId="34" xfId="107" applyFont="1" applyBorder="1" applyAlignment="1" applyProtection="1">
      <alignment horizontal="center" vertical="center"/>
    </xf>
    <xf numFmtId="171" fontId="13" fillId="0" borderId="34" xfId="109" applyNumberFormat="1" applyFont="1" applyBorder="1" applyAlignment="1" applyProtection="1">
      <alignment horizontal="center" vertical="center"/>
    </xf>
    <xf numFmtId="2" fontId="13" fillId="0" borderId="34" xfId="107" applyNumberFormat="1" applyFont="1" applyBorder="1" applyAlignment="1" applyProtection="1">
      <alignment horizontal="center" vertical="center"/>
    </xf>
    <xf numFmtId="172" fontId="13" fillId="0" borderId="34" xfId="107" applyNumberFormat="1" applyFont="1" applyBorder="1" applyAlignment="1" applyProtection="1">
      <alignment horizontal="center" vertical="center"/>
    </xf>
    <xf numFmtId="172" fontId="13" fillId="0" borderId="19" xfId="107" applyNumberFormat="1" applyFont="1" applyBorder="1" applyAlignment="1" applyProtection="1">
      <alignment horizontal="center" vertical="center"/>
    </xf>
    <xf numFmtId="0" fontId="13" fillId="0" borderId="41" xfId="107" applyFont="1" applyBorder="1" applyAlignment="1" applyProtection="1">
      <alignment vertical="center"/>
    </xf>
    <xf numFmtId="0" fontId="13" fillId="0" borderId="34" xfId="107" applyFont="1" applyFill="1" applyBorder="1" applyAlignment="1" applyProtection="1">
      <alignment horizontal="center" vertical="center"/>
    </xf>
    <xf numFmtId="164" fontId="13" fillId="0" borderId="34" xfId="109" applyFont="1" applyBorder="1" applyAlignment="1" applyProtection="1">
      <alignment horizontal="center" vertical="center"/>
    </xf>
    <xf numFmtId="0" fontId="13" fillId="0" borderId="37" xfId="107" applyFont="1" applyBorder="1" applyAlignment="1" applyProtection="1">
      <alignment vertical="center"/>
    </xf>
    <xf numFmtId="0" fontId="13" fillId="0" borderId="41" xfId="107" applyFont="1" applyBorder="1" applyAlignment="1" applyProtection="1">
      <alignment horizontal="left" vertical="center"/>
    </xf>
    <xf numFmtId="0" fontId="13" fillId="0" borderId="42" xfId="107" applyFont="1" applyBorder="1" applyAlignment="1" applyProtection="1">
      <alignment horizontal="center" vertical="center"/>
    </xf>
    <xf numFmtId="164" fontId="13" fillId="0" borderId="42" xfId="109" applyFont="1" applyBorder="1" applyAlignment="1" applyProtection="1">
      <alignment horizontal="center" vertical="center"/>
    </xf>
    <xf numFmtId="0" fontId="13" fillId="0" borderId="71" xfId="107" applyFont="1" applyBorder="1" applyAlignment="1" applyProtection="1">
      <alignment horizontal="center" vertical="center"/>
    </xf>
    <xf numFmtId="0" fontId="12" fillId="0" borderId="15" xfId="107" applyFont="1" applyBorder="1" applyAlignment="1" applyProtection="1">
      <alignment horizontal="left" vertical="center"/>
    </xf>
    <xf numFmtId="0" fontId="12" fillId="0" borderId="64" xfId="107" applyFont="1" applyBorder="1" applyAlignment="1" applyProtection="1">
      <alignment horizontal="center" vertical="center"/>
    </xf>
    <xf numFmtId="164" fontId="12" fillId="0" borderId="64" xfId="109" applyFont="1" applyBorder="1" applyAlignment="1" applyProtection="1">
      <alignment horizontal="center" vertical="center"/>
    </xf>
    <xf numFmtId="2" fontId="12" fillId="0" borderId="64" xfId="107" applyNumberFormat="1" applyFont="1" applyBorder="1" applyAlignment="1" applyProtection="1">
      <alignment horizontal="center" vertical="center"/>
    </xf>
    <xf numFmtId="172" fontId="12" fillId="0" borderId="16" xfId="107" applyNumberFormat="1" applyFont="1" applyBorder="1" applyAlignment="1" applyProtection="1">
      <alignment horizontal="center" vertical="center"/>
    </xf>
    <xf numFmtId="0" fontId="13" fillId="0" borderId="30" xfId="107" applyFont="1" applyBorder="1" applyAlignment="1" applyProtection="1">
      <alignment horizontal="left" vertical="center"/>
    </xf>
    <xf numFmtId="164" fontId="13" fillId="0" borderId="0" xfId="109" applyFont="1" applyBorder="1" applyAlignment="1" applyProtection="1">
      <alignment horizontal="center" vertical="center"/>
    </xf>
    <xf numFmtId="2" fontId="13" fillId="0" borderId="0" xfId="107" applyNumberFormat="1" applyFont="1" applyBorder="1" applyAlignment="1" applyProtection="1">
      <alignment horizontal="center" vertical="center"/>
    </xf>
    <xf numFmtId="0" fontId="13" fillId="0" borderId="69" xfId="107" applyFont="1" applyBorder="1" applyAlignment="1" applyProtection="1">
      <alignment horizontal="center" vertical="center"/>
    </xf>
    <xf numFmtId="172" fontId="13" fillId="0" borderId="33" xfId="107" applyNumberFormat="1" applyFont="1" applyBorder="1" applyAlignment="1" applyProtection="1">
      <alignment horizontal="center" vertical="center"/>
    </xf>
    <xf numFmtId="0" fontId="13" fillId="0" borderId="0" xfId="107" applyFont="1" applyFill="1" applyBorder="1" applyProtection="1"/>
    <xf numFmtId="0" fontId="13" fillId="0" borderId="29" xfId="107" applyFont="1" applyBorder="1" applyAlignment="1" applyProtection="1">
      <alignment horizontal="left" vertical="center"/>
    </xf>
    <xf numFmtId="0" fontId="13" fillId="0" borderId="43" xfId="107" applyFont="1" applyBorder="1" applyAlignment="1" applyProtection="1">
      <alignment horizontal="center" vertical="center"/>
    </xf>
    <xf numFmtId="171" fontId="13" fillId="0" borderId="43" xfId="109" applyNumberFormat="1" applyFont="1" applyBorder="1" applyAlignment="1" applyProtection="1">
      <alignment horizontal="center" vertical="center"/>
    </xf>
    <xf numFmtId="2" fontId="13" fillId="0" borderId="43" xfId="107" applyNumberFormat="1" applyFont="1" applyFill="1" applyBorder="1" applyAlignment="1" applyProtection="1">
      <alignment horizontal="center" vertical="center"/>
    </xf>
    <xf numFmtId="172" fontId="13" fillId="0" borderId="63" xfId="107" applyNumberFormat="1" applyFont="1" applyBorder="1" applyAlignment="1" applyProtection="1">
      <alignment horizontal="center" vertical="center"/>
    </xf>
    <xf numFmtId="172" fontId="13" fillId="0" borderId="32" xfId="107" applyNumberFormat="1" applyFont="1" applyBorder="1" applyAlignment="1" applyProtection="1">
      <alignment horizontal="center" vertical="center"/>
    </xf>
    <xf numFmtId="2" fontId="13" fillId="0" borderId="34" xfId="107" applyNumberFormat="1" applyFont="1" applyFill="1" applyBorder="1" applyAlignment="1" applyProtection="1">
      <alignment horizontal="center" vertical="center"/>
    </xf>
    <xf numFmtId="170" fontId="13" fillId="0" borderId="34" xfId="89" applyNumberFormat="1" applyFont="1" applyBorder="1" applyAlignment="1" applyProtection="1">
      <alignment horizontal="center" vertical="center"/>
    </xf>
    <xf numFmtId="0" fontId="13" fillId="0" borderId="22" xfId="107" applyFont="1" applyBorder="1" applyAlignment="1" applyProtection="1">
      <alignment horizontal="left" vertical="center"/>
    </xf>
    <xf numFmtId="0" fontId="13" fillId="0" borderId="35" xfId="107" applyFont="1" applyBorder="1" applyAlignment="1" applyProtection="1">
      <alignment horizontal="center" vertical="center"/>
    </xf>
    <xf numFmtId="0" fontId="13" fillId="0" borderId="21" xfId="107" applyFont="1" applyBorder="1" applyAlignment="1" applyProtection="1">
      <alignment horizontal="center" vertical="center"/>
    </xf>
    <xf numFmtId="172" fontId="13" fillId="0" borderId="0" xfId="107" applyNumberFormat="1" applyFont="1" applyFill="1" applyBorder="1" applyAlignment="1" applyProtection="1">
      <alignment horizontal="center" vertical="center"/>
    </xf>
    <xf numFmtId="0" fontId="13" fillId="0" borderId="0" xfId="107" applyFont="1" applyFill="1" applyAlignment="1" applyProtection="1">
      <alignment horizontal="left"/>
    </xf>
    <xf numFmtId="0" fontId="13" fillId="37" borderId="15" xfId="107" applyFont="1" applyFill="1" applyBorder="1" applyAlignment="1" applyProtection="1">
      <alignment horizontal="left" vertical="center" wrapText="1"/>
    </xf>
    <xf numFmtId="0" fontId="12" fillId="37" borderId="64" xfId="107" applyFont="1" applyFill="1" applyBorder="1" applyAlignment="1" applyProtection="1">
      <alignment horizontal="center" vertical="center" wrapText="1"/>
    </xf>
    <xf numFmtId="0" fontId="8" fillId="37" borderId="64" xfId="107" applyFont="1" applyFill="1" applyBorder="1" applyAlignment="1" applyProtection="1">
      <alignment horizontal="center" vertical="center" wrapText="1"/>
    </xf>
    <xf numFmtId="0" fontId="5" fillId="37" borderId="64" xfId="107" applyFont="1" applyFill="1" applyBorder="1" applyAlignment="1" applyProtection="1">
      <alignment horizontal="center" vertical="center" wrapText="1"/>
    </xf>
    <xf numFmtId="0" fontId="8" fillId="37" borderId="16" xfId="107" applyFont="1" applyFill="1" applyBorder="1" applyAlignment="1" applyProtection="1">
      <alignment horizontal="center" vertical="center" wrapText="1"/>
    </xf>
    <xf numFmtId="0" fontId="13" fillId="0" borderId="68" xfId="107" applyFont="1" applyBorder="1" applyAlignment="1" applyProtection="1">
      <alignment horizontal="left" vertical="center"/>
    </xf>
    <xf numFmtId="164" fontId="13" fillId="0" borderId="69" xfId="109" applyFont="1" applyBorder="1" applyAlignment="1" applyProtection="1">
      <alignment horizontal="center" vertical="center"/>
    </xf>
    <xf numFmtId="2" fontId="13" fillId="0" borderId="69" xfId="107" applyNumberFormat="1" applyFont="1" applyBorder="1" applyAlignment="1" applyProtection="1">
      <alignment horizontal="center" vertical="center"/>
    </xf>
    <xf numFmtId="172" fontId="13" fillId="0" borderId="70" xfId="107" applyNumberFormat="1" applyFont="1" applyBorder="1" applyAlignment="1" applyProtection="1">
      <alignment horizontal="center" vertical="center"/>
    </xf>
    <xf numFmtId="0" fontId="13" fillId="0" borderId="75" xfId="107" applyFont="1" applyBorder="1" applyAlignment="1" applyProtection="1">
      <alignment vertical="center"/>
    </xf>
    <xf numFmtId="171" fontId="13" fillId="0" borderId="63" xfId="109" applyNumberFormat="1" applyFont="1" applyBorder="1" applyAlignment="1" applyProtection="1">
      <alignment horizontal="center" vertical="center"/>
    </xf>
    <xf numFmtId="2" fontId="13" fillId="0" borderId="63" xfId="107" applyNumberFormat="1" applyFont="1" applyFill="1" applyBorder="1" applyAlignment="1" applyProtection="1">
      <alignment horizontal="center" vertical="center"/>
    </xf>
    <xf numFmtId="172" fontId="13" fillId="0" borderId="40" xfId="107" applyNumberFormat="1" applyFont="1" applyBorder="1" applyAlignment="1" applyProtection="1">
      <alignment horizontal="center" vertical="center"/>
    </xf>
    <xf numFmtId="2" fontId="13" fillId="0" borderId="0" xfId="107" applyNumberFormat="1" applyFont="1" applyFill="1" applyBorder="1" applyAlignment="1" applyProtection="1">
      <alignment horizontal="center" vertical="center"/>
    </xf>
    <xf numFmtId="0" fontId="53" fillId="0" borderId="0" xfId="107" applyFont="1" applyFill="1" applyBorder="1" applyAlignment="1" applyProtection="1">
      <alignment horizontal="center" vertical="center"/>
    </xf>
    <xf numFmtId="0" fontId="53" fillId="0" borderId="0" xfId="107" applyFont="1" applyFill="1" applyAlignment="1" applyProtection="1">
      <alignment horizontal="center" vertical="center"/>
    </xf>
    <xf numFmtId="0" fontId="53" fillId="0" borderId="0" xfId="107" applyFont="1" applyFill="1" applyAlignment="1" applyProtection="1">
      <alignment vertical="center"/>
    </xf>
    <xf numFmtId="0" fontId="13" fillId="34" borderId="15" xfId="107" applyFont="1" applyFill="1" applyBorder="1" applyAlignment="1" applyProtection="1">
      <alignment horizontal="left" vertical="center" wrapText="1"/>
    </xf>
    <xf numFmtId="0" fontId="12" fillId="34" borderId="64" xfId="107" applyFont="1" applyFill="1" applyBorder="1" applyAlignment="1" applyProtection="1">
      <alignment horizontal="center" vertical="center" wrapText="1"/>
    </xf>
    <xf numFmtId="0" fontId="8" fillId="34" borderId="64" xfId="107" applyFont="1" applyFill="1" applyBorder="1" applyAlignment="1" applyProtection="1">
      <alignment horizontal="center" vertical="center" wrapText="1"/>
    </xf>
    <xf numFmtId="0" fontId="5" fillId="34" borderId="64" xfId="107" applyFont="1" applyFill="1" applyBorder="1" applyAlignment="1" applyProtection="1">
      <alignment horizontal="center" vertical="center" wrapText="1"/>
    </xf>
    <xf numFmtId="0" fontId="8" fillId="34" borderId="16" xfId="107" applyFont="1" applyFill="1" applyBorder="1" applyAlignment="1" applyProtection="1">
      <alignment horizontal="center" vertical="center" wrapText="1"/>
    </xf>
    <xf numFmtId="170" fontId="13" fillId="0" borderId="34" xfId="89" applyNumberFormat="1" applyFont="1" applyFill="1" applyBorder="1" applyAlignment="1" applyProtection="1">
      <alignment horizontal="center" vertical="center"/>
    </xf>
    <xf numFmtId="2" fontId="13" fillId="0" borderId="43" xfId="107" applyNumberFormat="1" applyFont="1" applyBorder="1" applyAlignment="1" applyProtection="1">
      <alignment horizontal="center" vertical="center"/>
    </xf>
    <xf numFmtId="172" fontId="13" fillId="0" borderId="43" xfId="107" applyNumberFormat="1" applyFont="1" applyBorder="1" applyAlignment="1" applyProtection="1">
      <alignment horizontal="center" vertical="center"/>
    </xf>
    <xf numFmtId="0" fontId="12" fillId="0" borderId="44" xfId="107" applyFont="1" applyBorder="1" applyAlignment="1" applyProtection="1">
      <alignment horizontal="center" vertical="center"/>
    </xf>
    <xf numFmtId="2" fontId="12" fillId="0" borderId="44" xfId="107" applyNumberFormat="1" applyFont="1" applyBorder="1" applyAlignment="1" applyProtection="1">
      <alignment horizontal="center" vertical="center"/>
    </xf>
    <xf numFmtId="172" fontId="12" fillId="0" borderId="45" xfId="107" applyNumberFormat="1" applyFont="1" applyBorder="1" applyAlignment="1" applyProtection="1">
      <alignment horizontal="center" vertical="center"/>
    </xf>
    <xf numFmtId="0" fontId="53" fillId="0" borderId="0" xfId="107" applyFont="1" applyFill="1" applyBorder="1" applyAlignment="1" applyProtection="1">
      <alignment horizontal="left" indent="2"/>
    </xf>
    <xf numFmtId="0" fontId="53" fillId="0" borderId="0" xfId="107" applyFont="1" applyFill="1" applyBorder="1" applyAlignment="1" applyProtection="1">
      <alignment horizontal="center"/>
    </xf>
    <xf numFmtId="0" fontId="8" fillId="38" borderId="15" xfId="107" applyFont="1" applyFill="1" applyBorder="1" applyAlignment="1" applyProtection="1">
      <alignment horizontal="center" vertical="center"/>
    </xf>
    <xf numFmtId="0" fontId="12" fillId="38" borderId="64" xfId="107" applyFont="1" applyFill="1" applyBorder="1" applyAlignment="1" applyProtection="1">
      <alignment horizontal="center" vertical="center" wrapText="1"/>
    </xf>
    <xf numFmtId="0" fontId="8" fillId="38" borderId="64" xfId="107" applyFont="1" applyFill="1" applyBorder="1" applyAlignment="1" applyProtection="1">
      <alignment horizontal="center" vertical="center" wrapText="1"/>
    </xf>
    <xf numFmtId="0" fontId="5" fillId="38" borderId="64" xfId="107" applyFont="1" applyFill="1" applyBorder="1" applyAlignment="1" applyProtection="1">
      <alignment horizontal="center" vertical="center" wrapText="1"/>
    </xf>
    <xf numFmtId="0" fontId="8" fillId="38" borderId="16" xfId="107" applyFont="1" applyFill="1" applyBorder="1" applyAlignment="1" applyProtection="1">
      <alignment horizontal="center" vertical="center" wrapText="1"/>
    </xf>
    <xf numFmtId="0" fontId="13" fillId="0" borderId="0" xfId="107" applyFont="1" applyAlignment="1" applyProtection="1">
      <alignment vertical="center"/>
    </xf>
    <xf numFmtId="0" fontId="13" fillId="0" borderId="43" xfId="107" applyFont="1" applyFill="1" applyBorder="1" applyAlignment="1" applyProtection="1">
      <alignment horizontal="center" vertical="center"/>
    </xf>
    <xf numFmtId="0" fontId="8" fillId="0" borderId="0" xfId="107" applyFont="1" applyFill="1" applyBorder="1" applyAlignment="1" applyProtection="1">
      <alignment horizontal="left" vertical="center"/>
    </xf>
    <xf numFmtId="0" fontId="13" fillId="0" borderId="0" xfId="107" applyFont="1" applyFill="1" applyAlignment="1" applyProtection="1">
      <alignment horizontal="center"/>
    </xf>
    <xf numFmtId="0" fontId="12" fillId="0" borderId="68" xfId="107" applyFont="1" applyBorder="1" applyAlignment="1" applyProtection="1">
      <alignment horizontal="left" vertical="center"/>
    </xf>
    <xf numFmtId="0" fontId="12" fillId="0" borderId="69" xfId="107" applyFont="1" applyBorder="1" applyAlignment="1" applyProtection="1">
      <alignment horizontal="center" vertical="center"/>
    </xf>
    <xf numFmtId="172" fontId="12" fillId="0" borderId="15" xfId="107" applyNumberFormat="1" applyFont="1" applyBorder="1" applyAlignment="1" applyProtection="1">
      <alignment horizontal="center" vertical="center"/>
    </xf>
    <xf numFmtId="172" fontId="12" fillId="0" borderId="15" xfId="107" applyNumberFormat="1" applyFont="1" applyBorder="1" applyAlignment="1" applyProtection="1">
      <alignment vertical="center"/>
    </xf>
    <xf numFmtId="172" fontId="12" fillId="0" borderId="23" xfId="107" applyNumberFormat="1" applyFont="1" applyBorder="1" applyAlignment="1" applyProtection="1">
      <alignment horizontal="center" vertical="center"/>
    </xf>
    <xf numFmtId="172" fontId="12" fillId="0" borderId="16" xfId="107" applyNumberFormat="1" applyFont="1" applyBorder="1" applyAlignment="1" applyProtection="1">
      <alignment vertical="center"/>
    </xf>
    <xf numFmtId="0" fontId="65" fillId="0" borderId="0" xfId="107" applyFont="1" applyBorder="1" applyAlignment="1" applyProtection="1">
      <alignment horizontal="center" vertical="center"/>
    </xf>
    <xf numFmtId="0" fontId="13" fillId="0" borderId="32" xfId="107" applyFont="1" applyBorder="1" applyAlignment="1" applyProtection="1">
      <alignment horizontal="center" vertical="center"/>
    </xf>
    <xf numFmtId="0" fontId="13" fillId="0" borderId="19" xfId="107" applyFont="1" applyBorder="1" applyAlignment="1" applyProtection="1">
      <alignment horizontal="center" vertical="center"/>
    </xf>
    <xf numFmtId="0" fontId="13" fillId="0" borderId="34" xfId="107" applyFont="1" applyBorder="1" applyAlignment="1" applyProtection="1">
      <alignment horizontal="right" vertical="center"/>
    </xf>
    <xf numFmtId="3" fontId="13" fillId="0" borderId="0" xfId="107" applyNumberFormat="1" applyFont="1" applyFill="1" applyBorder="1" applyAlignment="1" applyProtection="1">
      <alignment vertical="center"/>
    </xf>
    <xf numFmtId="3" fontId="13" fillId="0" borderId="0" xfId="107" applyNumberFormat="1" applyFont="1" applyFill="1" applyBorder="1" applyProtection="1"/>
    <xf numFmtId="9" fontId="12" fillId="0" borderId="35" xfId="107" applyNumberFormat="1" applyFont="1" applyBorder="1" applyAlignment="1" applyProtection="1">
      <alignment vertical="center"/>
    </xf>
    <xf numFmtId="0" fontId="97" fillId="0" borderId="34" xfId="107" applyFont="1" applyFill="1" applyBorder="1" applyAlignment="1" applyProtection="1">
      <alignment horizontal="center" vertical="center"/>
    </xf>
    <xf numFmtId="0" fontId="5" fillId="0" borderId="19" xfId="0" applyFont="1" applyFill="1" applyBorder="1" applyAlignment="1">
      <alignment horizontal="center" vertical="center"/>
    </xf>
    <xf numFmtId="3" fontId="13" fillId="0" borderId="33" xfId="0" applyNumberFormat="1" applyFont="1" applyFill="1" applyBorder="1" applyAlignment="1" applyProtection="1">
      <alignment horizontal="center" vertical="center" wrapText="1"/>
    </xf>
    <xf numFmtId="0" fontId="13" fillId="0" borderId="18" xfId="107" applyFont="1" applyBorder="1" applyAlignment="1" applyProtection="1">
      <alignment horizontal="left" vertical="center"/>
    </xf>
    <xf numFmtId="172" fontId="13" fillId="0" borderId="34" xfId="107" applyNumberFormat="1" applyFont="1" applyBorder="1" applyAlignment="1" applyProtection="1">
      <alignment horizontal="center" vertical="center"/>
    </xf>
    <xf numFmtId="0" fontId="13" fillId="0" borderId="18" xfId="107" applyFont="1" applyBorder="1" applyAlignment="1" applyProtection="1">
      <alignment horizontal="left" vertical="center"/>
    </xf>
    <xf numFmtId="172" fontId="13" fillId="0" borderId="34" xfId="107" applyNumberFormat="1" applyFont="1" applyBorder="1" applyAlignment="1" applyProtection="1">
      <alignment horizontal="center" vertical="center"/>
    </xf>
    <xf numFmtId="3" fontId="8" fillId="0" borderId="42" xfId="0" applyNumberFormat="1" applyFont="1" applyBorder="1" applyAlignment="1">
      <alignment vertical="center"/>
    </xf>
    <xf numFmtId="0" fontId="8" fillId="0" borderId="47" xfId="0" applyFont="1" applyBorder="1" applyAlignment="1">
      <alignment vertical="center"/>
    </xf>
    <xf numFmtId="0" fontId="8" fillId="0" borderId="63" xfId="0" applyFont="1" applyBorder="1" applyAlignment="1">
      <alignment vertical="center"/>
    </xf>
    <xf numFmtId="3" fontId="13" fillId="0" borderId="67" xfId="0" applyNumberFormat="1" applyFont="1" applyFill="1" applyBorder="1" applyAlignment="1" applyProtection="1">
      <alignment vertical="center" wrapText="1"/>
    </xf>
    <xf numFmtId="3" fontId="13" fillId="0" borderId="38" xfId="0" applyNumberFormat="1" applyFont="1" applyFill="1" applyBorder="1" applyAlignment="1" applyProtection="1">
      <alignment vertical="center" wrapText="1"/>
    </xf>
    <xf numFmtId="3" fontId="13" fillId="0" borderId="53" xfId="0" applyNumberFormat="1" applyFont="1" applyFill="1" applyBorder="1" applyAlignment="1" applyProtection="1">
      <alignment vertical="center" wrapText="1"/>
    </xf>
    <xf numFmtId="3" fontId="13" fillId="0" borderId="30" xfId="0" applyNumberFormat="1" applyFont="1" applyFill="1" applyBorder="1" applyAlignment="1" applyProtection="1">
      <alignment vertical="center"/>
    </xf>
    <xf numFmtId="3" fontId="13" fillId="0" borderId="0" xfId="0" applyNumberFormat="1" applyFont="1" applyFill="1" applyBorder="1" applyAlignment="1" applyProtection="1">
      <alignment vertical="center" wrapText="1"/>
    </xf>
    <xf numFmtId="3" fontId="13" fillId="0" borderId="53" xfId="83" applyNumberFormat="1" applyFont="1" applyFill="1" applyBorder="1" applyAlignment="1">
      <alignment vertical="center" wrapText="1"/>
    </xf>
    <xf numFmtId="3" fontId="13" fillId="0" borderId="0" xfId="0" applyNumberFormat="1" applyFont="1" applyFill="1" applyBorder="1" applyAlignment="1" applyProtection="1">
      <alignment vertical="center"/>
    </xf>
    <xf numFmtId="169" fontId="13" fillId="0" borderId="0" xfId="83" applyNumberFormat="1" applyFont="1" applyFill="1" applyBorder="1" applyAlignment="1">
      <alignment vertical="center"/>
    </xf>
    <xf numFmtId="175" fontId="13" fillId="0" borderId="0" xfId="83" applyNumberFormat="1" applyFont="1" applyFill="1" applyBorder="1" applyAlignment="1">
      <alignment vertical="center"/>
    </xf>
    <xf numFmtId="174" fontId="13" fillId="0" borderId="0" xfId="83" applyNumberFormat="1" applyFont="1" applyFill="1" applyBorder="1" applyAlignment="1">
      <alignment vertical="center"/>
    </xf>
    <xf numFmtId="175" fontId="13" fillId="0" borderId="33" xfId="83" applyNumberFormat="1" applyFont="1" applyFill="1" applyBorder="1" applyAlignment="1">
      <alignment vertical="center"/>
    </xf>
    <xf numFmtId="3" fontId="13" fillId="0" borderId="0" xfId="0" applyNumberFormat="1" applyFont="1" applyFill="1" applyAlignment="1" applyProtection="1">
      <alignment vertical="center"/>
    </xf>
    <xf numFmtId="4" fontId="13" fillId="0" borderId="38" xfId="83" applyNumberFormat="1" applyFont="1" applyFill="1" applyBorder="1" applyAlignment="1" applyProtection="1">
      <alignment vertical="center"/>
    </xf>
    <xf numFmtId="3" fontId="13" fillId="0" borderId="53" xfId="0" applyNumberFormat="1" applyFont="1" applyFill="1" applyBorder="1" applyAlignment="1" applyProtection="1">
      <alignment vertical="center"/>
    </xf>
    <xf numFmtId="3" fontId="13" fillId="0" borderId="67" xfId="0" applyNumberFormat="1" applyFont="1" applyFill="1" applyBorder="1" applyAlignment="1" applyProtection="1">
      <alignment vertical="center"/>
    </xf>
    <xf numFmtId="3" fontId="12" fillId="0" borderId="33" xfId="83" applyNumberFormat="1" applyFont="1" applyFill="1" applyBorder="1" applyAlignment="1" applyProtection="1">
      <alignment horizontal="right" vertical="center"/>
    </xf>
    <xf numFmtId="168" fontId="13" fillId="0" borderId="30" xfId="0" applyNumberFormat="1" applyFont="1" applyFill="1" applyBorder="1" applyProtection="1"/>
    <xf numFmtId="0" fontId="13" fillId="0" borderId="49" xfId="0" applyFont="1" applyFill="1" applyBorder="1" applyAlignment="1" applyProtection="1">
      <alignment horizontal="right"/>
    </xf>
    <xf numFmtId="3" fontId="13" fillId="0" borderId="33" xfId="0" applyNumberFormat="1" applyFont="1" applyFill="1" applyBorder="1"/>
    <xf numFmtId="3" fontId="13" fillId="0" borderId="30" xfId="0" applyNumberFormat="1" applyFont="1" applyFill="1" applyBorder="1"/>
    <xf numFmtId="3" fontId="13" fillId="0" borderId="33" xfId="0" applyNumberFormat="1" applyFont="1" applyFill="1" applyBorder="1" applyProtection="1"/>
    <xf numFmtId="0" fontId="13" fillId="0" borderId="30" xfId="0" applyFont="1" applyFill="1" applyBorder="1"/>
    <xf numFmtId="0" fontId="104" fillId="0" borderId="0" xfId="107" applyFont="1" applyAlignment="1">
      <alignment horizontal="left"/>
    </xf>
    <xf numFmtId="0" fontId="17" fillId="0" borderId="0" xfId="107" applyFont="1" applyAlignment="1">
      <alignment horizontal="left" wrapText="1"/>
    </xf>
    <xf numFmtId="0" fontId="17" fillId="0" borderId="0" xfId="107" applyFont="1" applyAlignment="1">
      <alignment horizontal="left" vertical="top" wrapText="1"/>
    </xf>
    <xf numFmtId="0" fontId="67" fillId="0" borderId="0" xfId="107" applyFont="1" applyFill="1" applyAlignment="1">
      <alignment horizontal="left"/>
    </xf>
    <xf numFmtId="0" fontId="17" fillId="0" borderId="0" xfId="107" applyFont="1" applyAlignment="1">
      <alignment horizontal="left"/>
    </xf>
    <xf numFmtId="0" fontId="67" fillId="0" borderId="0" xfId="107" applyFont="1" applyFill="1" applyAlignment="1">
      <alignment horizontal="left" vertical="top" wrapText="1"/>
    </xf>
    <xf numFmtId="0" fontId="8" fillId="0" borderId="0" xfId="107" applyFont="1" applyAlignment="1">
      <alignment horizontal="left"/>
    </xf>
    <xf numFmtId="0" fontId="17" fillId="0" borderId="17" xfId="0" applyFont="1" applyBorder="1" applyAlignment="1">
      <alignment horizontal="left" vertical="center" wrapText="1"/>
    </xf>
    <xf numFmtId="0" fontId="17" fillId="0" borderId="48" xfId="0" applyFont="1" applyBorder="1" applyAlignment="1">
      <alignment horizontal="left" vertical="center" wrapText="1"/>
    </xf>
    <xf numFmtId="0" fontId="17" fillId="0" borderId="31" xfId="0" applyFont="1" applyBorder="1" applyAlignment="1">
      <alignment horizontal="left" vertical="center" wrapText="1"/>
    </xf>
    <xf numFmtId="0" fontId="17" fillId="0" borderId="17" xfId="0" applyFont="1" applyBorder="1" applyAlignment="1">
      <alignment horizontal="left" vertical="center"/>
    </xf>
    <xf numFmtId="0" fontId="17" fillId="0" borderId="48" xfId="0" applyFont="1" applyBorder="1" applyAlignment="1">
      <alignment horizontal="left" vertical="center"/>
    </xf>
    <xf numFmtId="0" fontId="17" fillId="0" borderId="31" xfId="0" applyFont="1" applyBorder="1" applyAlignment="1">
      <alignment horizontal="left" vertical="center"/>
    </xf>
    <xf numFmtId="3" fontId="8" fillId="37" borderId="29" xfId="0" applyNumberFormat="1" applyFont="1" applyFill="1" applyBorder="1" applyAlignment="1">
      <alignment horizontal="center" vertical="center"/>
    </xf>
    <xf numFmtId="3" fontId="8" fillId="37" borderId="32" xfId="0" applyNumberFormat="1" applyFont="1" applyFill="1" applyBorder="1" applyAlignment="1">
      <alignment horizontal="center" vertical="center"/>
    </xf>
    <xf numFmtId="3" fontId="17" fillId="0" borderId="58" xfId="0" applyNumberFormat="1" applyFont="1" applyFill="1" applyBorder="1" applyAlignment="1">
      <alignment horizontal="center" vertical="center"/>
    </xf>
    <xf numFmtId="3" fontId="17" fillId="0" borderId="10" xfId="0" applyNumberFormat="1" applyFont="1" applyFill="1" applyBorder="1" applyAlignment="1">
      <alignment horizontal="center" vertical="center"/>
    </xf>
    <xf numFmtId="3" fontId="8" fillId="37" borderId="68" xfId="0" applyNumberFormat="1" applyFont="1" applyFill="1" applyBorder="1" applyAlignment="1">
      <alignment horizontal="center" vertical="center"/>
    </xf>
    <xf numFmtId="3" fontId="8" fillId="37" borderId="70" xfId="0" applyNumberFormat="1" applyFont="1" applyFill="1" applyBorder="1" applyAlignment="1">
      <alignment horizontal="center" vertical="center"/>
    </xf>
    <xf numFmtId="3" fontId="17" fillId="0" borderId="56" xfId="0" applyNumberFormat="1" applyFont="1" applyFill="1" applyBorder="1" applyAlignment="1">
      <alignment horizontal="center" vertical="center"/>
    </xf>
    <xf numFmtId="3" fontId="17" fillId="0" borderId="26" xfId="0" applyNumberFormat="1" applyFont="1" applyFill="1" applyBorder="1" applyAlignment="1">
      <alignment horizontal="center" vertical="center"/>
    </xf>
    <xf numFmtId="3" fontId="8" fillId="27" borderId="58" xfId="0" applyNumberFormat="1" applyFont="1" applyFill="1" applyBorder="1" applyAlignment="1" applyProtection="1">
      <alignment horizontal="center" vertical="center"/>
      <protection locked="0"/>
    </xf>
    <xf numFmtId="3" fontId="8" fillId="27" borderId="10" xfId="0" applyNumberFormat="1" applyFont="1" applyFill="1" applyBorder="1" applyAlignment="1" applyProtection="1">
      <alignment horizontal="center" vertical="center"/>
      <protection locked="0"/>
    </xf>
    <xf numFmtId="3" fontId="17" fillId="0" borderId="34" xfId="0" applyNumberFormat="1" applyFont="1" applyFill="1" applyBorder="1" applyAlignment="1">
      <alignment horizontal="left" vertical="center" indent="2"/>
    </xf>
    <xf numFmtId="0" fontId="17" fillId="0" borderId="34" xfId="0" applyFont="1" applyFill="1" applyBorder="1" applyAlignment="1">
      <alignment horizontal="left" indent="2"/>
    </xf>
    <xf numFmtId="0" fontId="8" fillId="0" borderId="0" xfId="0" applyFont="1" applyBorder="1" applyAlignment="1">
      <alignment horizontal="left" indent="2"/>
    </xf>
    <xf numFmtId="3" fontId="8" fillId="0" borderId="34" xfId="0" applyNumberFormat="1" applyFont="1" applyFill="1" applyBorder="1" applyAlignment="1">
      <alignment horizontal="left" vertical="center" indent="2"/>
    </xf>
    <xf numFmtId="0" fontId="8" fillId="0" borderId="34" xfId="0" applyFont="1" applyFill="1" applyBorder="1" applyAlignment="1">
      <alignment horizontal="left" indent="2"/>
    </xf>
    <xf numFmtId="3" fontId="8" fillId="0" borderId="34" xfId="0" applyNumberFormat="1" applyFont="1" applyFill="1" applyBorder="1" applyAlignment="1">
      <alignment horizontal="left" vertical="center" wrapText="1" indent="2"/>
    </xf>
    <xf numFmtId="0" fontId="8" fillId="0" borderId="34" xfId="0" applyFont="1" applyFill="1" applyBorder="1" applyAlignment="1">
      <alignment horizontal="left" wrapText="1" indent="2"/>
    </xf>
    <xf numFmtId="3" fontId="49" fillId="0" borderId="18" xfId="0" applyNumberFormat="1" applyFont="1" applyFill="1" applyBorder="1" applyAlignment="1">
      <alignment horizontal="center" vertical="center"/>
    </xf>
    <xf numFmtId="0" fontId="48" fillId="0" borderId="19" xfId="0" applyFont="1" applyBorder="1" applyAlignment="1">
      <alignment horizontal="center" vertical="center"/>
    </xf>
    <xf numFmtId="4" fontId="17" fillId="0" borderId="34" xfId="0" applyNumberFormat="1" applyFont="1" applyFill="1" applyBorder="1" applyAlignment="1">
      <alignment horizontal="left" vertical="center" indent="2"/>
    </xf>
    <xf numFmtId="3" fontId="17" fillId="0" borderId="29" xfId="0" applyNumberFormat="1" applyFont="1" applyFill="1" applyBorder="1" applyAlignment="1">
      <alignment horizontal="center" vertical="center"/>
    </xf>
    <xf numFmtId="3" fontId="17" fillId="0" borderId="32" xfId="0" applyNumberFormat="1" applyFont="1" applyFill="1" applyBorder="1" applyAlignment="1">
      <alignment horizontal="center" vertical="center"/>
    </xf>
    <xf numFmtId="0" fontId="105" fillId="0" borderId="0" xfId="0" applyFont="1" applyBorder="1" applyAlignment="1">
      <alignment horizontal="left"/>
    </xf>
    <xf numFmtId="3" fontId="6" fillId="0" borderId="0" xfId="0" applyNumberFormat="1" applyFont="1" applyFill="1" applyBorder="1" applyAlignment="1">
      <alignment horizontal="left" vertical="center"/>
    </xf>
    <xf numFmtId="3" fontId="13" fillId="0" borderId="50" xfId="0" applyNumberFormat="1" applyFont="1" applyFill="1" applyBorder="1" applyAlignment="1">
      <alignment horizontal="left" vertical="center"/>
    </xf>
    <xf numFmtId="0" fontId="0" fillId="0" borderId="47" xfId="0" applyBorder="1" applyAlignment="1"/>
    <xf numFmtId="0" fontId="0" fillId="0" borderId="51" xfId="0" applyBorder="1" applyAlignment="1"/>
    <xf numFmtId="3" fontId="8" fillId="24" borderId="15" xfId="0" applyNumberFormat="1" applyFont="1" applyFill="1" applyBorder="1" applyAlignment="1">
      <alignment horizontal="center" vertical="center"/>
    </xf>
    <xf numFmtId="3" fontId="8" fillId="24" borderId="16" xfId="0" applyNumberFormat="1" applyFont="1" applyFill="1" applyBorder="1" applyAlignment="1">
      <alignment horizontal="center" vertical="center"/>
    </xf>
    <xf numFmtId="3" fontId="8" fillId="25" borderId="15" xfId="0" applyNumberFormat="1" applyFont="1" applyFill="1" applyBorder="1" applyAlignment="1">
      <alignment horizontal="center" vertical="center"/>
    </xf>
    <xf numFmtId="3" fontId="8" fillId="25" borderId="16" xfId="0" applyNumberFormat="1" applyFont="1" applyFill="1" applyBorder="1" applyAlignment="1">
      <alignment horizontal="center" vertical="center"/>
    </xf>
    <xf numFmtId="3" fontId="8" fillId="26" borderId="15" xfId="0" applyNumberFormat="1" applyFont="1" applyFill="1" applyBorder="1" applyAlignment="1">
      <alignment horizontal="center" vertical="center"/>
    </xf>
    <xf numFmtId="3" fontId="8" fillId="26" borderId="16" xfId="0" applyNumberFormat="1" applyFont="1" applyFill="1" applyBorder="1" applyAlignment="1">
      <alignment horizontal="center" vertical="center"/>
    </xf>
    <xf numFmtId="3" fontId="17" fillId="0" borderId="17" xfId="0" applyNumberFormat="1" applyFont="1" applyFill="1" applyBorder="1" applyAlignment="1">
      <alignment horizontal="left" vertical="center"/>
    </xf>
    <xf numFmtId="3" fontId="17" fillId="0" borderId="48" xfId="0" applyNumberFormat="1" applyFont="1" applyFill="1" applyBorder="1" applyAlignment="1">
      <alignment horizontal="left" vertical="center"/>
    </xf>
    <xf numFmtId="3" fontId="49" fillId="0" borderId="54" xfId="0" applyNumberFormat="1" applyFont="1" applyFill="1" applyBorder="1" applyAlignment="1">
      <alignment horizontal="center" vertical="center"/>
    </xf>
    <xf numFmtId="3" fontId="49" fillId="0" borderId="20" xfId="0" applyNumberFormat="1" applyFont="1" applyFill="1" applyBorder="1" applyAlignment="1">
      <alignment horizontal="center" vertical="center"/>
    </xf>
    <xf numFmtId="3" fontId="49" fillId="0" borderId="39" xfId="0" applyNumberFormat="1" applyFont="1" applyFill="1" applyBorder="1" applyAlignment="1">
      <alignment horizontal="center" vertical="center"/>
    </xf>
    <xf numFmtId="3" fontId="49" fillId="0" borderId="27" xfId="0" applyNumberFormat="1" applyFont="1" applyFill="1" applyBorder="1" applyAlignment="1">
      <alignment horizontal="center" vertical="center"/>
    </xf>
    <xf numFmtId="3" fontId="49" fillId="0" borderId="58" xfId="0" applyNumberFormat="1" applyFont="1" applyFill="1" applyBorder="1" applyAlignment="1">
      <alignment horizontal="center" vertical="center"/>
    </xf>
    <xf numFmtId="3" fontId="49" fillId="0" borderId="10" xfId="0" applyNumberFormat="1" applyFont="1" applyFill="1" applyBorder="1" applyAlignment="1">
      <alignment horizontal="center" vertical="center"/>
    </xf>
    <xf numFmtId="3" fontId="103" fillId="0" borderId="0" xfId="0" applyNumberFormat="1" applyFont="1" applyFill="1" applyBorder="1" applyAlignment="1" applyProtection="1">
      <alignment vertical="center" wrapText="1"/>
    </xf>
    <xf numFmtId="0" fontId="6" fillId="42" borderId="68" xfId="0" applyNumberFormat="1" applyFont="1" applyFill="1" applyBorder="1" applyAlignment="1" applyProtection="1">
      <alignment horizontal="left" vertical="center" indent="1"/>
    </xf>
    <xf numFmtId="0" fontId="6" fillId="42" borderId="69" xfId="0" applyNumberFormat="1" applyFont="1" applyFill="1" applyBorder="1" applyAlignment="1" applyProtection="1">
      <alignment horizontal="left" vertical="center" indent="1"/>
    </xf>
    <xf numFmtId="0" fontId="6" fillId="42" borderId="70" xfId="0" applyNumberFormat="1" applyFont="1" applyFill="1" applyBorder="1" applyAlignment="1" applyProtection="1">
      <alignment horizontal="left" vertical="center" indent="1"/>
    </xf>
    <xf numFmtId="3" fontId="17" fillId="0" borderId="34" xfId="0" applyNumberFormat="1" applyFont="1" applyFill="1" applyBorder="1" applyAlignment="1">
      <alignment horizontal="left" vertical="center" wrapText="1"/>
    </xf>
    <xf numFmtId="3" fontId="17" fillId="0" borderId="34" xfId="0" applyNumberFormat="1" applyFont="1" applyFill="1" applyBorder="1" applyAlignment="1">
      <alignment horizontal="left" vertical="center"/>
    </xf>
    <xf numFmtId="3" fontId="17" fillId="27" borderId="39" xfId="0" applyNumberFormat="1" applyFont="1" applyFill="1" applyBorder="1" applyAlignment="1" applyProtection="1">
      <alignment horizontal="center" vertical="center"/>
      <protection locked="0"/>
    </xf>
    <xf numFmtId="3" fontId="17" fillId="27" borderId="27" xfId="0" applyNumberFormat="1" applyFont="1" applyFill="1" applyBorder="1" applyAlignment="1" applyProtection="1">
      <alignment horizontal="center" vertical="center"/>
      <protection locked="0"/>
    </xf>
    <xf numFmtId="3" fontId="17" fillId="27" borderId="54" xfId="0" applyNumberFormat="1" applyFont="1" applyFill="1" applyBorder="1" applyAlignment="1" applyProtection="1">
      <alignment horizontal="center" vertical="center"/>
      <protection locked="0"/>
    </xf>
    <xf numFmtId="3" fontId="17" fillId="27" borderId="20" xfId="0" applyNumberFormat="1" applyFont="1" applyFill="1" applyBorder="1" applyAlignment="1" applyProtection="1">
      <alignment horizontal="center" vertical="center"/>
      <protection locked="0"/>
    </xf>
    <xf numFmtId="3" fontId="17" fillId="0" borderId="17" xfId="0" applyNumberFormat="1" applyFont="1" applyFill="1" applyBorder="1" applyAlignment="1">
      <alignment horizontal="left" vertical="center" wrapText="1"/>
    </xf>
    <xf numFmtId="3" fontId="17" fillId="0" borderId="48" xfId="0" applyNumberFormat="1" applyFont="1" applyFill="1" applyBorder="1" applyAlignment="1">
      <alignment horizontal="left" vertical="center" wrapText="1"/>
    </xf>
    <xf numFmtId="3" fontId="17" fillId="0" borderId="0" xfId="0" applyNumberFormat="1" applyFont="1" applyFill="1" applyBorder="1" applyAlignment="1" applyProtection="1">
      <alignment horizontal="center" vertical="center"/>
      <protection locked="0"/>
    </xf>
    <xf numFmtId="3" fontId="17" fillId="0" borderId="52" xfId="0" applyNumberFormat="1" applyFont="1" applyFill="1" applyBorder="1" applyAlignment="1" applyProtection="1">
      <alignment horizontal="center" vertical="center"/>
      <protection locked="0"/>
    </xf>
    <xf numFmtId="3" fontId="17" fillId="0" borderId="17" xfId="0" applyNumberFormat="1" applyFont="1" applyFill="1" applyBorder="1" applyAlignment="1">
      <alignment horizontal="left" vertical="center" indent="2"/>
    </xf>
    <xf numFmtId="3" fontId="17" fillId="0" borderId="48" xfId="0" applyNumberFormat="1" applyFont="1" applyFill="1" applyBorder="1" applyAlignment="1">
      <alignment horizontal="left" vertical="center" indent="2"/>
    </xf>
    <xf numFmtId="3" fontId="8" fillId="0" borderId="17" xfId="0" applyNumberFormat="1" applyFont="1" applyFill="1" applyBorder="1" applyAlignment="1">
      <alignment horizontal="left" vertical="center" indent="2"/>
    </xf>
    <xf numFmtId="3" fontId="8" fillId="0" borderId="48" xfId="0" applyNumberFormat="1" applyFont="1" applyFill="1" applyBorder="1" applyAlignment="1">
      <alignment horizontal="left" vertical="center" indent="2"/>
    </xf>
    <xf numFmtId="0" fontId="0" fillId="0" borderId="48" xfId="0" applyBorder="1" applyAlignment="1">
      <alignment horizontal="left" indent="2"/>
    </xf>
    <xf numFmtId="0" fontId="0" fillId="0" borderId="31" xfId="0" applyBorder="1" applyAlignment="1">
      <alignment horizontal="left" indent="2"/>
    </xf>
    <xf numFmtId="0" fontId="10" fillId="0" borderId="48" xfId="0" applyFont="1" applyFill="1" applyBorder="1" applyAlignment="1">
      <alignment horizontal="left" indent="2"/>
    </xf>
    <xf numFmtId="0" fontId="10" fillId="0" borderId="31" xfId="0" applyFont="1" applyFill="1" applyBorder="1" applyAlignment="1">
      <alignment horizontal="left" indent="2"/>
    </xf>
    <xf numFmtId="3" fontId="17" fillId="0" borderId="17" xfId="0" quotePrefix="1" applyNumberFormat="1" applyFont="1" applyFill="1" applyBorder="1" applyAlignment="1">
      <alignment horizontal="left" vertical="center" indent="2"/>
    </xf>
    <xf numFmtId="3" fontId="17" fillId="0" borderId="48" xfId="0" quotePrefix="1" applyNumberFormat="1" applyFont="1" applyFill="1" applyBorder="1" applyAlignment="1">
      <alignment horizontal="left" vertical="center" indent="2"/>
    </xf>
    <xf numFmtId="0" fontId="17" fillId="0" borderId="48" xfId="0" applyFont="1" applyFill="1" applyBorder="1" applyAlignment="1">
      <alignment horizontal="left" indent="2"/>
    </xf>
    <xf numFmtId="0" fontId="17" fillId="0" borderId="31" xfId="0" applyFont="1" applyFill="1" applyBorder="1" applyAlignment="1">
      <alignment horizontal="left" indent="2"/>
    </xf>
    <xf numFmtId="3" fontId="13" fillId="0" borderId="34" xfId="0" applyNumberFormat="1" applyFont="1" applyFill="1" applyBorder="1" applyAlignment="1">
      <alignment horizontal="left" vertical="center"/>
    </xf>
    <xf numFmtId="0" fontId="8" fillId="0" borderId="17" xfId="0" applyFont="1" applyBorder="1" applyAlignment="1">
      <alignment horizontal="left" vertical="center"/>
    </xf>
    <xf numFmtId="0" fontId="8" fillId="0" borderId="48" xfId="0" applyFont="1" applyBorder="1" applyAlignment="1">
      <alignment horizontal="left" vertical="center"/>
    </xf>
    <xf numFmtId="0" fontId="8" fillId="0" borderId="31" xfId="0" applyFont="1" applyBorder="1" applyAlignment="1">
      <alignment horizontal="left" vertical="center"/>
    </xf>
    <xf numFmtId="3" fontId="8" fillId="0" borderId="62" xfId="0" applyNumberFormat="1" applyFont="1" applyFill="1" applyBorder="1" applyAlignment="1">
      <alignment horizontal="center" vertical="center"/>
    </xf>
    <xf numFmtId="3" fontId="8" fillId="0" borderId="28" xfId="0" applyNumberFormat="1" applyFont="1" applyFill="1" applyBorder="1" applyAlignment="1">
      <alignment horizontal="center" vertical="center"/>
    </xf>
    <xf numFmtId="3" fontId="49" fillId="0" borderId="37" xfId="0" applyNumberFormat="1" applyFont="1" applyFill="1" applyBorder="1" applyAlignment="1">
      <alignment horizontal="center" vertical="center"/>
    </xf>
    <xf numFmtId="0" fontId="48" fillId="0" borderId="40" xfId="0" applyFont="1" applyBorder="1" applyAlignment="1">
      <alignment horizontal="center" vertical="center"/>
    </xf>
    <xf numFmtId="3" fontId="49" fillId="0" borderId="61" xfId="0" applyNumberFormat="1" applyFont="1" applyFill="1" applyBorder="1" applyAlignment="1">
      <alignment horizontal="center" vertical="center"/>
    </xf>
    <xf numFmtId="3" fontId="8" fillId="24" borderId="29" xfId="0" applyNumberFormat="1" applyFont="1" applyFill="1" applyBorder="1" applyAlignment="1">
      <alignment horizontal="center" vertical="center"/>
    </xf>
    <xf numFmtId="3" fontId="8" fillId="24" borderId="32" xfId="0" applyNumberFormat="1" applyFont="1" applyFill="1" applyBorder="1" applyAlignment="1">
      <alignment horizontal="center" vertical="center"/>
    </xf>
    <xf numFmtId="3" fontId="8" fillId="25" borderId="29" xfId="0" applyNumberFormat="1" applyFont="1" applyFill="1" applyBorder="1" applyAlignment="1">
      <alignment horizontal="center" vertical="center"/>
    </xf>
    <xf numFmtId="3" fontId="8" fillId="25" borderId="32" xfId="0" applyNumberFormat="1" applyFont="1" applyFill="1" applyBorder="1" applyAlignment="1">
      <alignment horizontal="center" vertical="center"/>
    </xf>
    <xf numFmtId="3" fontId="8" fillId="26" borderId="29" xfId="0" applyNumberFormat="1" applyFont="1" applyFill="1" applyBorder="1" applyAlignment="1">
      <alignment horizontal="center" vertical="center"/>
    </xf>
    <xf numFmtId="3" fontId="8" fillId="26" borderId="32" xfId="0" applyNumberFormat="1" applyFont="1" applyFill="1" applyBorder="1" applyAlignment="1">
      <alignment horizontal="center" vertical="center"/>
    </xf>
    <xf numFmtId="3" fontId="49" fillId="0" borderId="31" xfId="0" applyNumberFormat="1" applyFont="1" applyFill="1" applyBorder="1" applyAlignment="1">
      <alignment horizontal="center" vertical="center"/>
    </xf>
    <xf numFmtId="3" fontId="17" fillId="0" borderId="18" xfId="0" applyNumberFormat="1" applyFont="1" applyFill="1" applyBorder="1" applyAlignment="1">
      <alignment horizontal="center" vertical="center"/>
    </xf>
    <xf numFmtId="0" fontId="5" fillId="0" borderId="19" xfId="0" applyFont="1" applyFill="1" applyBorder="1" applyAlignment="1">
      <alignment horizontal="center" vertical="center"/>
    </xf>
    <xf numFmtId="3" fontId="17" fillId="0" borderId="31" xfId="0" applyNumberFormat="1" applyFont="1" applyFill="1" applyBorder="1" applyAlignment="1">
      <alignment horizontal="center" vertical="center"/>
    </xf>
    <xf numFmtId="3" fontId="17" fillId="0" borderId="34" xfId="0" quotePrefix="1" applyNumberFormat="1" applyFont="1" applyFill="1" applyBorder="1" applyAlignment="1">
      <alignment horizontal="left" vertical="center" indent="2"/>
    </xf>
    <xf numFmtId="3" fontId="17" fillId="0" borderId="19" xfId="0" applyNumberFormat="1" applyFont="1" applyFill="1" applyBorder="1" applyAlignment="1">
      <alignment horizontal="center" vertical="center"/>
    </xf>
    <xf numFmtId="3" fontId="17" fillId="0" borderId="0" xfId="0" applyNumberFormat="1" applyFont="1" applyFill="1" applyBorder="1" applyAlignment="1">
      <alignment horizontal="center" vertical="center"/>
    </xf>
    <xf numFmtId="3" fontId="18" fillId="0" borderId="34" xfId="0" applyNumberFormat="1" applyFont="1" applyFill="1" applyBorder="1" applyAlignment="1">
      <alignment horizontal="left" vertical="center" indent="2"/>
    </xf>
    <xf numFmtId="0" fontId="18" fillId="0" borderId="34" xfId="0" applyFont="1" applyFill="1" applyBorder="1" applyAlignment="1">
      <alignment horizontal="left" indent="2"/>
    </xf>
    <xf numFmtId="3" fontId="17" fillId="0" borderId="31" xfId="0" applyNumberFormat="1" applyFont="1" applyBorder="1" applyAlignment="1">
      <alignment horizontal="center" vertical="center"/>
    </xf>
    <xf numFmtId="3" fontId="17" fillId="0" borderId="19" xfId="0" applyNumberFormat="1" applyFont="1" applyBorder="1" applyAlignment="1">
      <alignment horizontal="center" vertical="center"/>
    </xf>
    <xf numFmtId="3" fontId="6" fillId="0" borderId="0" xfId="0" applyNumberFormat="1" applyFont="1" applyFill="1" applyBorder="1" applyAlignment="1" applyProtection="1">
      <alignment horizontal="left" vertical="center"/>
      <protection locked="0"/>
    </xf>
    <xf numFmtId="3" fontId="8" fillId="0" borderId="11" xfId="0" applyNumberFormat="1" applyFont="1" applyFill="1" applyBorder="1" applyAlignment="1">
      <alignment horizontal="center" vertical="center"/>
    </xf>
    <xf numFmtId="3" fontId="8" fillId="0" borderId="59" xfId="0" applyNumberFormat="1" applyFont="1" applyFill="1" applyBorder="1" applyAlignment="1">
      <alignment horizontal="center" vertical="center"/>
    </xf>
    <xf numFmtId="3" fontId="17" fillId="0" borderId="34" xfId="0" applyNumberFormat="1" applyFont="1" applyFill="1" applyBorder="1" applyAlignment="1">
      <alignment horizontal="left" vertical="center" wrapText="1" indent="2"/>
    </xf>
    <xf numFmtId="0" fontId="17" fillId="0" borderId="34" xfId="0" applyFont="1" applyFill="1" applyBorder="1" applyAlignment="1">
      <alignment horizontal="left" wrapText="1" indent="2"/>
    </xf>
    <xf numFmtId="3" fontId="17" fillId="0" borderId="22" xfId="0" applyNumberFormat="1" applyFont="1" applyFill="1" applyBorder="1" applyAlignment="1">
      <alignment horizontal="center" vertical="center"/>
    </xf>
    <xf numFmtId="3" fontId="17" fillId="0" borderId="21" xfId="0" applyNumberFormat="1" applyFont="1" applyFill="1" applyBorder="1" applyAlignment="1">
      <alignment horizontal="center" vertical="center"/>
    </xf>
    <xf numFmtId="3" fontId="6" fillId="0" borderId="66" xfId="0" applyNumberFormat="1" applyFont="1" applyFill="1" applyBorder="1" applyAlignment="1">
      <alignment horizontal="left" vertical="center" indent="2"/>
    </xf>
    <xf numFmtId="0" fontId="8" fillId="0" borderId="17" xfId="0" applyFont="1" applyFill="1" applyBorder="1" applyAlignment="1">
      <alignment horizontal="left" indent="2"/>
    </xf>
    <xf numFmtId="3" fontId="8" fillId="24" borderId="57" xfId="0" applyNumberFormat="1" applyFont="1" applyFill="1" applyBorder="1" applyAlignment="1">
      <alignment horizontal="center" vertical="center"/>
    </xf>
    <xf numFmtId="3" fontId="8" fillId="24" borderId="55" xfId="0" applyNumberFormat="1" applyFont="1" applyFill="1" applyBorder="1" applyAlignment="1">
      <alignment horizontal="center" vertical="center"/>
    </xf>
    <xf numFmtId="3" fontId="8" fillId="25" borderId="57" xfId="0" applyNumberFormat="1" applyFont="1" applyFill="1" applyBorder="1" applyAlignment="1">
      <alignment horizontal="center" vertical="center"/>
    </xf>
    <xf numFmtId="3" fontId="8" fillId="25" borderId="55" xfId="0" applyNumberFormat="1" applyFont="1" applyFill="1" applyBorder="1" applyAlignment="1">
      <alignment horizontal="center" vertical="center"/>
    </xf>
    <xf numFmtId="3" fontId="8" fillId="26" borderId="57" xfId="0" applyNumberFormat="1" applyFont="1" applyFill="1" applyBorder="1" applyAlignment="1">
      <alignment horizontal="center" vertical="center"/>
    </xf>
    <xf numFmtId="3" fontId="8" fillId="26" borderId="55" xfId="0" applyNumberFormat="1" applyFont="1" applyFill="1" applyBorder="1" applyAlignment="1">
      <alignment horizontal="center" vertical="center"/>
    </xf>
    <xf numFmtId="0" fontId="17" fillId="0" borderId="17" xfId="0" applyFont="1" applyFill="1" applyBorder="1" applyAlignment="1">
      <alignment horizontal="left" indent="2"/>
    </xf>
    <xf numFmtId="3" fontId="17" fillId="0" borderId="17" xfId="0" applyNumberFormat="1" applyFont="1" applyFill="1" applyBorder="1" applyAlignment="1">
      <alignment horizontal="left" vertical="center" wrapText="1" indent="2"/>
    </xf>
    <xf numFmtId="3" fontId="17" fillId="0" borderId="48" xfId="0" applyNumberFormat="1" applyFont="1" applyFill="1" applyBorder="1" applyAlignment="1">
      <alignment horizontal="left" vertical="center" wrapText="1" indent="2"/>
    </xf>
    <xf numFmtId="3" fontId="17" fillId="0" borderId="31" xfId="0" applyNumberFormat="1" applyFont="1" applyFill="1" applyBorder="1" applyAlignment="1">
      <alignment horizontal="left" vertical="center" indent="2"/>
    </xf>
    <xf numFmtId="0" fontId="17" fillId="0" borderId="48" xfId="0" applyFont="1" applyFill="1" applyBorder="1" applyAlignment="1">
      <alignment horizontal="left" vertical="center" indent="2"/>
    </xf>
    <xf numFmtId="0" fontId="17" fillId="0" borderId="31" xfId="0" applyFont="1" applyFill="1" applyBorder="1" applyAlignment="1">
      <alignment horizontal="left" vertical="center" indent="2"/>
    </xf>
    <xf numFmtId="0" fontId="5" fillId="0" borderId="48" xfId="0" applyFont="1" applyBorder="1" applyAlignment="1">
      <alignment horizontal="left" vertical="center" indent="2"/>
    </xf>
    <xf numFmtId="0" fontId="5" fillId="0" borderId="31" xfId="0" applyFont="1" applyBorder="1" applyAlignment="1">
      <alignment horizontal="left" vertical="center" indent="2"/>
    </xf>
    <xf numFmtId="4" fontId="8" fillId="0" borderId="34" xfId="0" applyNumberFormat="1" applyFont="1" applyFill="1" applyBorder="1" applyAlignment="1">
      <alignment horizontal="left" vertical="center" indent="2"/>
    </xf>
    <xf numFmtId="3" fontId="8" fillId="24" borderId="23" xfId="0" applyNumberFormat="1" applyFont="1" applyFill="1" applyBorder="1" applyAlignment="1">
      <alignment horizontal="center" vertical="center"/>
    </xf>
    <xf numFmtId="3" fontId="8" fillId="0" borderId="56" xfId="0" applyNumberFormat="1" applyFont="1" applyFill="1" applyBorder="1" applyAlignment="1">
      <alignment horizontal="center" vertical="center"/>
    </xf>
    <xf numFmtId="3" fontId="8" fillId="0" borderId="26" xfId="0" applyNumberFormat="1" applyFont="1" applyFill="1" applyBorder="1" applyAlignment="1">
      <alignment horizontal="center" vertical="center"/>
    </xf>
    <xf numFmtId="3" fontId="17" fillId="0" borderId="17" xfId="0" applyNumberFormat="1" applyFont="1" applyFill="1" applyBorder="1" applyAlignment="1">
      <alignment horizontal="center" vertical="center"/>
    </xf>
    <xf numFmtId="3" fontId="17" fillId="0" borderId="48" xfId="0" applyNumberFormat="1" applyFont="1" applyFill="1" applyBorder="1" applyAlignment="1">
      <alignment horizontal="center" vertical="center"/>
    </xf>
    <xf numFmtId="3" fontId="17" fillId="0" borderId="20" xfId="0" applyNumberFormat="1" applyFont="1" applyFill="1" applyBorder="1" applyAlignment="1">
      <alignment horizontal="center" vertical="center"/>
    </xf>
    <xf numFmtId="3" fontId="17" fillId="0" borderId="18" xfId="0" applyNumberFormat="1" applyFont="1" applyFill="1" applyBorder="1" applyAlignment="1">
      <alignment horizontal="right" vertical="center"/>
    </xf>
    <xf numFmtId="3" fontId="17" fillId="0" borderId="19" xfId="0" applyNumberFormat="1" applyFont="1" applyFill="1" applyBorder="1" applyAlignment="1">
      <alignment horizontal="right" vertical="center"/>
    </xf>
    <xf numFmtId="0" fontId="17" fillId="0" borderId="0" xfId="0" applyFont="1" applyBorder="1" applyAlignment="1" applyProtection="1">
      <alignment horizontal="center"/>
      <protection locked="0"/>
    </xf>
    <xf numFmtId="3" fontId="8" fillId="26" borderId="60" xfId="0" applyNumberFormat="1" applyFont="1" applyFill="1" applyBorder="1" applyAlignment="1">
      <alignment horizontal="center" vertical="center"/>
    </xf>
    <xf numFmtId="3" fontId="8" fillId="0" borderId="29" xfId="0" applyNumberFormat="1" applyFont="1" applyFill="1" applyBorder="1" applyAlignment="1">
      <alignment horizontal="right" vertical="center" wrapText="1"/>
    </xf>
    <xf numFmtId="3" fontId="8" fillId="0" borderId="32" xfId="0" applyNumberFormat="1" applyFont="1" applyFill="1" applyBorder="1" applyAlignment="1">
      <alignment horizontal="right" vertical="center" wrapText="1"/>
    </xf>
    <xf numFmtId="0" fontId="5" fillId="0" borderId="34" xfId="0" applyFont="1" applyBorder="1" applyAlignment="1">
      <alignment horizontal="left" vertical="center" indent="2"/>
    </xf>
    <xf numFmtId="0" fontId="5" fillId="0" borderId="17" xfId="0" applyFont="1" applyBorder="1" applyAlignment="1">
      <alignment horizontal="left" vertical="center" indent="2"/>
    </xf>
    <xf numFmtId="0" fontId="17" fillId="0" borderId="56" xfId="0" applyFont="1" applyBorder="1" applyAlignment="1">
      <alignment horizontal="center" vertical="center"/>
    </xf>
    <xf numFmtId="0" fontId="17" fillId="0" borderId="26" xfId="0" applyFont="1" applyBorder="1" applyAlignment="1">
      <alignment horizontal="center" vertical="center"/>
    </xf>
    <xf numFmtId="3" fontId="17" fillId="0" borderId="56" xfId="0" applyNumberFormat="1" applyFont="1" applyFill="1" applyBorder="1" applyAlignment="1">
      <alignment horizontal="right" vertical="center"/>
    </xf>
    <xf numFmtId="3" fontId="17" fillId="0" borderId="26" xfId="0" applyNumberFormat="1" applyFont="1" applyFill="1" applyBorder="1" applyAlignment="1">
      <alignment horizontal="right" vertical="center"/>
    </xf>
    <xf numFmtId="3" fontId="58" fillId="0" borderId="0" xfId="0" applyNumberFormat="1" applyFont="1" applyFill="1" applyBorder="1" applyAlignment="1" applyProtection="1">
      <alignment horizontal="center" vertical="center"/>
      <protection locked="0"/>
    </xf>
    <xf numFmtId="3" fontId="58" fillId="0" borderId="52" xfId="0" applyNumberFormat="1" applyFont="1" applyFill="1" applyBorder="1" applyAlignment="1" applyProtection="1">
      <alignment horizontal="center" vertical="center"/>
      <protection locked="0"/>
    </xf>
    <xf numFmtId="3" fontId="17" fillId="0" borderId="54" xfId="0" applyNumberFormat="1" applyFont="1" applyFill="1" applyBorder="1" applyAlignment="1">
      <alignment horizontal="right" vertical="center"/>
    </xf>
    <xf numFmtId="3" fontId="17" fillId="0" borderId="20" xfId="0" applyNumberFormat="1" applyFont="1" applyFill="1" applyBorder="1" applyAlignment="1">
      <alignment horizontal="right" vertical="center"/>
    </xf>
    <xf numFmtId="3" fontId="17" fillId="0" borderId="31" xfId="0" applyNumberFormat="1" applyFont="1" applyFill="1" applyBorder="1" applyAlignment="1">
      <alignment horizontal="left" vertical="center" wrapText="1" indent="2"/>
    </xf>
    <xf numFmtId="0" fontId="13" fillId="0" borderId="18" xfId="107" applyFont="1" applyBorder="1" applyAlignment="1">
      <alignment horizontal="left" vertical="center" wrapText="1"/>
    </xf>
    <xf numFmtId="0" fontId="13" fillId="0" borderId="34" xfId="107" applyFont="1" applyBorder="1" applyAlignment="1">
      <alignment horizontal="left" vertical="center" wrapText="1"/>
    </xf>
    <xf numFmtId="3" fontId="13" fillId="0" borderId="34" xfId="107" applyNumberFormat="1" applyFont="1" applyBorder="1" applyAlignment="1">
      <alignment vertical="center"/>
    </xf>
    <xf numFmtId="3" fontId="12" fillId="0" borderId="35" xfId="107" applyNumberFormat="1" applyFont="1" applyBorder="1" applyAlignment="1">
      <alignment vertical="center"/>
    </xf>
    <xf numFmtId="0" fontId="12" fillId="0" borderId="22" xfId="107" applyFont="1" applyBorder="1" applyAlignment="1">
      <alignment vertical="center"/>
    </xf>
    <xf numFmtId="0" fontId="12" fillId="0" borderId="35" xfId="107" applyFont="1" applyBorder="1" applyAlignment="1">
      <alignment vertical="center"/>
    </xf>
    <xf numFmtId="0" fontId="12" fillId="0" borderId="0" xfId="107" applyFont="1" applyBorder="1" applyAlignment="1">
      <alignment vertical="center"/>
    </xf>
    <xf numFmtId="3" fontId="97" fillId="39" borderId="34" xfId="107" applyNumberFormat="1" applyFont="1" applyFill="1" applyBorder="1" applyAlignment="1">
      <alignment vertical="center"/>
    </xf>
    <xf numFmtId="0" fontId="13" fillId="0" borderId="54" xfId="107" applyFont="1" applyBorder="1" applyAlignment="1">
      <alignment horizontal="left" vertical="center"/>
    </xf>
    <xf numFmtId="0" fontId="13" fillId="0" borderId="48" xfId="107" applyFont="1" applyBorder="1" applyAlignment="1">
      <alignment horizontal="left" vertical="center"/>
    </xf>
    <xf numFmtId="0" fontId="13" fillId="0" borderId="31" xfId="107" applyFont="1" applyBorder="1" applyAlignment="1">
      <alignment horizontal="left" vertical="center"/>
    </xf>
    <xf numFmtId="172" fontId="13" fillId="0" borderId="34" xfId="107" applyNumberFormat="1" applyFont="1" applyBorder="1" applyAlignment="1">
      <alignment horizontal="center" vertical="center"/>
    </xf>
    <xf numFmtId="3" fontId="8" fillId="24" borderId="29" xfId="107" applyNumberFormat="1" applyFont="1" applyFill="1" applyBorder="1" applyAlignment="1" applyProtection="1">
      <alignment horizontal="center" vertical="center"/>
    </xf>
    <xf numFmtId="3" fontId="8" fillId="24" borderId="32" xfId="107" applyNumberFormat="1" applyFont="1" applyFill="1" applyBorder="1" applyAlignment="1" applyProtection="1">
      <alignment horizontal="center" vertical="center"/>
    </xf>
    <xf numFmtId="3" fontId="8" fillId="25" borderId="65" xfId="107" applyNumberFormat="1" applyFont="1" applyFill="1" applyBorder="1" applyAlignment="1" applyProtection="1">
      <alignment horizontal="center" vertical="center"/>
    </xf>
    <xf numFmtId="3" fontId="8" fillId="25" borderId="32" xfId="107" applyNumberFormat="1" applyFont="1" applyFill="1" applyBorder="1" applyAlignment="1" applyProtection="1">
      <alignment horizontal="center" vertical="center"/>
    </xf>
    <xf numFmtId="3" fontId="8" fillId="26" borderId="65" xfId="107" applyNumberFormat="1" applyFont="1" applyFill="1" applyBorder="1" applyAlignment="1" applyProtection="1">
      <alignment horizontal="center" vertical="center"/>
    </xf>
    <xf numFmtId="3" fontId="8" fillId="26" borderId="32" xfId="107" applyNumberFormat="1" applyFont="1" applyFill="1" applyBorder="1" applyAlignment="1" applyProtection="1">
      <alignment horizontal="center" vertical="center"/>
    </xf>
    <xf numFmtId="3" fontId="8" fillId="24" borderId="58" xfId="107" applyNumberFormat="1" applyFont="1" applyFill="1" applyBorder="1" applyAlignment="1" applyProtection="1">
      <alignment horizontal="center" vertical="center"/>
    </xf>
    <xf numFmtId="3" fontId="8" fillId="24" borderId="10" xfId="107" applyNumberFormat="1" applyFont="1" applyFill="1" applyBorder="1" applyAlignment="1" applyProtection="1">
      <alignment horizontal="center" vertical="center"/>
    </xf>
    <xf numFmtId="0" fontId="13" fillId="0" borderId="29" xfId="107" applyFont="1" applyBorder="1" applyAlignment="1">
      <alignment horizontal="left" vertical="center"/>
    </xf>
    <xf numFmtId="0" fontId="13" fillId="0" borderId="43" xfId="107" applyFont="1" applyBorder="1" applyAlignment="1">
      <alignment horizontal="left" vertical="center"/>
    </xf>
    <xf numFmtId="0" fontId="13" fillId="0" borderId="18" xfId="107" applyFont="1" applyBorder="1" applyAlignment="1">
      <alignment horizontal="left" vertical="center"/>
    </xf>
    <xf numFmtId="0" fontId="13" fillId="0" borderId="34" xfId="107" applyFont="1" applyBorder="1" applyAlignment="1">
      <alignment horizontal="left" vertical="center"/>
    </xf>
    <xf numFmtId="0" fontId="6" fillId="0" borderId="0" xfId="107" applyFont="1" applyFill="1" applyBorder="1" applyAlignment="1" applyProtection="1">
      <alignment horizontal="left" vertical="center"/>
    </xf>
    <xf numFmtId="0" fontId="6" fillId="0" borderId="0" xfId="107" applyFont="1" applyBorder="1" applyAlignment="1">
      <alignment horizontal="left" vertical="center"/>
    </xf>
    <xf numFmtId="0" fontId="61" fillId="0" borderId="68" xfId="107" applyFont="1" applyFill="1" applyBorder="1" applyAlignment="1" applyProtection="1">
      <alignment horizontal="center"/>
      <protection locked="0"/>
    </xf>
    <xf numFmtId="0" fontId="61" fillId="0" borderId="69" xfId="107" applyFont="1" applyFill="1" applyBorder="1" applyAlignment="1" applyProtection="1">
      <alignment horizontal="center"/>
      <protection locked="0"/>
    </xf>
    <xf numFmtId="0" fontId="61" fillId="0" borderId="70" xfId="107" applyFont="1" applyFill="1" applyBorder="1" applyAlignment="1" applyProtection="1">
      <alignment horizontal="center"/>
      <protection locked="0"/>
    </xf>
    <xf numFmtId="172" fontId="13" fillId="0" borderId="43" xfId="107" applyNumberFormat="1" applyFont="1" applyBorder="1" applyAlignment="1">
      <alignment horizontal="center" vertical="center"/>
    </xf>
    <xf numFmtId="3" fontId="8" fillId="37" borderId="29" xfId="107" applyNumberFormat="1" applyFont="1" applyFill="1" applyBorder="1" applyAlignment="1" applyProtection="1">
      <alignment horizontal="center" vertical="center"/>
    </xf>
    <xf numFmtId="3" fontId="8" fillId="37" borderId="32" xfId="107" applyNumberFormat="1" applyFont="1" applyFill="1" applyBorder="1" applyAlignment="1" applyProtection="1">
      <alignment horizontal="center" vertical="center"/>
    </xf>
    <xf numFmtId="0" fontId="6" fillId="0" borderId="0" xfId="107" applyFont="1" applyBorder="1" applyAlignment="1" applyProtection="1">
      <alignment horizontal="left" vertical="center"/>
    </xf>
    <xf numFmtId="0" fontId="61" fillId="0" borderId="68" xfId="107" applyFont="1" applyFill="1" applyBorder="1" applyAlignment="1" applyProtection="1">
      <alignment horizontal="center"/>
    </xf>
    <xf numFmtId="0" fontId="61" fillId="0" borderId="69" xfId="107" applyFont="1" applyFill="1" applyBorder="1" applyAlignment="1" applyProtection="1">
      <alignment horizontal="center"/>
    </xf>
    <xf numFmtId="0" fontId="61" fillId="0" borderId="70" xfId="107" applyFont="1" applyFill="1" applyBorder="1" applyAlignment="1" applyProtection="1">
      <alignment horizontal="center"/>
    </xf>
    <xf numFmtId="3" fontId="8" fillId="26" borderId="58" xfId="107" applyNumberFormat="1" applyFont="1" applyFill="1" applyBorder="1" applyAlignment="1" applyProtection="1">
      <alignment horizontal="center" vertical="center"/>
    </xf>
    <xf numFmtId="3" fontId="8" fillId="26" borderId="10" xfId="107" applyNumberFormat="1" applyFont="1" applyFill="1" applyBorder="1" applyAlignment="1" applyProtection="1">
      <alignment horizontal="center" vertical="center"/>
    </xf>
    <xf numFmtId="0" fontId="13" fillId="0" borderId="29" xfId="107" applyFont="1" applyBorder="1" applyAlignment="1" applyProtection="1">
      <alignment horizontal="left" vertical="center"/>
    </xf>
    <xf numFmtId="0" fontId="13" fillId="0" borderId="43" xfId="107" applyFont="1" applyBorder="1" applyAlignment="1" applyProtection="1">
      <alignment horizontal="left" vertical="center"/>
    </xf>
    <xf numFmtId="172" fontId="13" fillId="0" borderId="43" xfId="107" applyNumberFormat="1" applyFont="1" applyBorder="1" applyAlignment="1" applyProtection="1">
      <alignment horizontal="center" vertical="center"/>
    </xf>
    <xf numFmtId="0" fontId="13" fillId="0" borderId="18" xfId="107" applyFont="1" applyBorder="1" applyAlignment="1" applyProtection="1">
      <alignment horizontal="left" vertical="center"/>
    </xf>
    <xf numFmtId="0" fontId="13" fillId="0" borderId="34" xfId="107" applyFont="1" applyBorder="1" applyAlignment="1" applyProtection="1">
      <alignment horizontal="left" vertical="center"/>
    </xf>
    <xf numFmtId="172" fontId="13" fillId="0" borderId="34" xfId="107" applyNumberFormat="1" applyFont="1" applyBorder="1" applyAlignment="1" applyProtection="1">
      <alignment horizontal="center" vertical="center"/>
    </xf>
    <xf numFmtId="0" fontId="13" fillId="0" borderId="54" xfId="107" applyFont="1" applyBorder="1" applyAlignment="1" applyProtection="1">
      <alignment horizontal="left" vertical="center"/>
    </xf>
    <xf numFmtId="0" fontId="13" fillId="0" borderId="48" xfId="107" applyFont="1" applyBorder="1" applyAlignment="1" applyProtection="1">
      <alignment horizontal="left" vertical="center"/>
    </xf>
    <xf numFmtId="0" fontId="13" fillId="0" borderId="31" xfId="107" applyFont="1" applyBorder="1" applyAlignment="1" applyProtection="1">
      <alignment horizontal="left" vertical="center"/>
    </xf>
    <xf numFmtId="3" fontId="97" fillId="0" borderId="34" xfId="107" applyNumberFormat="1" applyFont="1" applyFill="1" applyBorder="1" applyAlignment="1" applyProtection="1">
      <alignment vertical="center"/>
    </xf>
    <xf numFmtId="0" fontId="13" fillId="0" borderId="18" xfId="107" applyFont="1" applyBorder="1" applyAlignment="1" applyProtection="1">
      <alignment horizontal="left" vertical="center" wrapText="1"/>
    </xf>
    <xf numFmtId="0" fontId="13" fillId="0" borderId="34" xfId="107" applyFont="1" applyBorder="1" applyAlignment="1" applyProtection="1">
      <alignment horizontal="left" vertical="center" wrapText="1"/>
    </xf>
    <xf numFmtId="3" fontId="13" fillId="0" borderId="34" xfId="107" applyNumberFormat="1" applyFont="1" applyBorder="1" applyAlignment="1" applyProtection="1">
      <alignment vertical="center"/>
    </xf>
    <xf numFmtId="0" fontId="12" fillId="0" borderId="22" xfId="107" applyFont="1" applyBorder="1" applyAlignment="1" applyProtection="1">
      <alignment vertical="center" wrapText="1"/>
    </xf>
    <xf numFmtId="0" fontId="12" fillId="0" borderId="35" xfId="107" applyFont="1" applyBorder="1" applyAlignment="1" applyProtection="1">
      <alignment vertical="center" wrapText="1"/>
    </xf>
    <xf numFmtId="3" fontId="12" fillId="0" borderId="35" xfId="107" applyNumberFormat="1" applyFont="1" applyBorder="1" applyAlignment="1" applyProtection="1">
      <alignment vertical="center"/>
    </xf>
    <xf numFmtId="0" fontId="74" fillId="0" borderId="68" xfId="112" applyFont="1" applyBorder="1" applyProtection="1"/>
    <xf numFmtId="0" fontId="74" fillId="0" borderId="69" xfId="112" applyFont="1" applyBorder="1" applyProtection="1"/>
    <xf numFmtId="0" fontId="74" fillId="0" borderId="70" xfId="112" applyFont="1" applyBorder="1" applyProtection="1"/>
    <xf numFmtId="174" fontId="73" fillId="0" borderId="68" xfId="113" applyNumberFormat="1" applyFont="1" applyBorder="1" applyAlignment="1" applyProtection="1">
      <alignment horizontal="center" vertical="center" wrapText="1"/>
    </xf>
    <xf numFmtId="174" fontId="73" fillId="0" borderId="69" xfId="113" applyNumberFormat="1" applyFont="1" applyBorder="1" applyAlignment="1" applyProtection="1">
      <alignment horizontal="center" vertical="center" wrapText="1"/>
    </xf>
    <xf numFmtId="174" fontId="73" fillId="0" borderId="70" xfId="113" applyNumberFormat="1" applyFont="1" applyBorder="1" applyAlignment="1" applyProtection="1">
      <alignment horizontal="center" vertical="center" wrapText="1"/>
    </xf>
    <xf numFmtId="0" fontId="67" fillId="0" borderId="0" xfId="112" applyFont="1" applyAlignment="1">
      <alignment horizontal="left" vertical="center" wrapText="1" indent="2"/>
    </xf>
    <xf numFmtId="0" fontId="67" fillId="0" borderId="51" xfId="112" applyFont="1" applyBorder="1" applyAlignment="1">
      <alignment horizontal="left" vertical="center" wrapText="1" indent="2"/>
    </xf>
    <xf numFmtId="0" fontId="68" fillId="0" borderId="51" xfId="112" applyFont="1" applyBorder="1"/>
    <xf numFmtId="0" fontId="68" fillId="0" borderId="0" xfId="112" applyFont="1" applyBorder="1"/>
    <xf numFmtId="0" fontId="70" fillId="42" borderId="34" xfId="112" applyFont="1" applyFill="1" applyBorder="1" applyAlignment="1">
      <alignment horizontal="center" vertical="center"/>
    </xf>
    <xf numFmtId="0" fontId="68" fillId="0" borderId="51" xfId="112" applyFont="1" applyFill="1" applyBorder="1"/>
    <xf numFmtId="0" fontId="68" fillId="0" borderId="0" xfId="112" applyFont="1" applyFill="1" applyBorder="1"/>
    <xf numFmtId="0" fontId="67" fillId="0" borderId="0" xfId="112" applyFont="1" applyAlignment="1" applyProtection="1">
      <alignment vertical="center"/>
      <protection locked="0"/>
    </xf>
    <xf numFmtId="3" fontId="85" fillId="43" borderId="54" xfId="112" applyNumberFormat="1" applyFont="1" applyFill="1" applyBorder="1" applyAlignment="1" applyProtection="1">
      <alignment horizontal="left" vertical="center" wrapText="1"/>
      <protection locked="0"/>
    </xf>
    <xf numFmtId="3" fontId="85" fillId="43" borderId="20" xfId="112" applyNumberFormat="1" applyFont="1" applyFill="1" applyBorder="1" applyAlignment="1" applyProtection="1">
      <alignment horizontal="left" vertical="center" wrapText="1"/>
      <protection locked="0"/>
    </xf>
    <xf numFmtId="0" fontId="67" fillId="0" borderId="0" xfId="112" applyFont="1" applyAlignment="1">
      <alignment horizontal="left" vertical="center" wrapText="1"/>
    </xf>
    <xf numFmtId="0" fontId="67" fillId="0" borderId="0" xfId="112" applyFont="1" applyAlignment="1">
      <alignment vertical="center" wrapText="1"/>
    </xf>
    <xf numFmtId="0" fontId="6" fillId="0" borderId="0" xfId="107" applyFont="1" applyBorder="1" applyAlignment="1">
      <alignment horizontal="left" vertical="top"/>
    </xf>
    <xf numFmtId="3" fontId="83" fillId="45" borderId="54" xfId="112" applyNumberFormat="1" applyFont="1" applyFill="1" applyBorder="1" applyAlignment="1">
      <alignment horizontal="left" vertical="center" wrapText="1"/>
    </xf>
    <xf numFmtId="3" fontId="83" fillId="45" borderId="20" xfId="112" applyNumberFormat="1" applyFont="1" applyFill="1" applyBorder="1" applyAlignment="1">
      <alignment horizontal="left" vertical="center" wrapText="1"/>
    </xf>
    <xf numFmtId="3" fontId="83" fillId="46" borderId="54" xfId="112" applyNumberFormat="1" applyFont="1" applyFill="1" applyBorder="1" applyAlignment="1">
      <alignment horizontal="left" vertical="center" wrapText="1"/>
    </xf>
    <xf numFmtId="3" fontId="83" fillId="46" borderId="20" xfId="112" applyNumberFormat="1" applyFont="1" applyFill="1" applyBorder="1" applyAlignment="1">
      <alignment horizontal="left" vertical="center" wrapText="1"/>
    </xf>
    <xf numFmtId="0" fontId="74" fillId="0" borderId="0" xfId="112" applyFont="1" applyBorder="1"/>
    <xf numFmtId="0" fontId="76" fillId="0" borderId="0" xfId="112" applyFont="1" applyFill="1" applyAlignment="1">
      <alignment horizontal="left" vertical="center" wrapText="1" indent="1"/>
    </xf>
    <xf numFmtId="49" fontId="79" fillId="0" borderId="0" xfId="114" applyNumberFormat="1" applyFont="1" applyFill="1" applyBorder="1" applyAlignment="1">
      <alignment vertical="center"/>
    </xf>
    <xf numFmtId="49" fontId="80" fillId="43" borderId="68" xfId="114" applyNumberFormat="1" applyFont="1" applyFill="1" applyBorder="1" applyAlignment="1" applyProtection="1">
      <alignment vertical="center"/>
      <protection locked="0"/>
    </xf>
    <xf numFmtId="49" fontId="80" fillId="43" borderId="69" xfId="114" applyNumberFormat="1" applyFont="1" applyFill="1" applyBorder="1" applyAlignment="1" applyProtection="1">
      <alignment vertical="center"/>
      <protection locked="0"/>
    </xf>
    <xf numFmtId="49" fontId="80" fillId="43" borderId="70" xfId="114" applyNumberFormat="1" applyFont="1" applyFill="1" applyBorder="1" applyAlignment="1" applyProtection="1">
      <alignment vertical="center"/>
      <protection locked="0"/>
    </xf>
    <xf numFmtId="0" fontId="83" fillId="0" borderId="58" xfId="112" applyFont="1" applyBorder="1" applyAlignment="1">
      <alignment vertical="center"/>
    </xf>
    <xf numFmtId="0" fontId="83" fillId="0" borderId="65" xfId="112" applyFont="1" applyBorder="1" applyAlignment="1">
      <alignment vertical="center"/>
    </xf>
    <xf numFmtId="0" fontId="89" fillId="43" borderId="18" xfId="112" applyFont="1" applyFill="1" applyBorder="1" applyAlignment="1" applyProtection="1">
      <alignment vertical="center"/>
      <protection locked="0"/>
    </xf>
    <xf numFmtId="0" fontId="89" fillId="43" borderId="17" xfId="112" applyFont="1" applyFill="1" applyBorder="1" applyAlignment="1" applyProtection="1">
      <alignment vertical="center"/>
      <protection locked="0"/>
    </xf>
    <xf numFmtId="0" fontId="86" fillId="0" borderId="39" xfId="112" applyFont="1" applyBorder="1" applyAlignment="1">
      <alignment horizontal="right" vertical="center" wrapText="1"/>
    </xf>
    <xf numFmtId="0" fontId="86" fillId="0" borderId="61" xfId="112" applyFont="1" applyBorder="1" applyAlignment="1">
      <alignment horizontal="right" vertical="center" wrapText="1"/>
    </xf>
    <xf numFmtId="0" fontId="84" fillId="43" borderId="18" xfId="112" applyFont="1" applyFill="1" applyBorder="1" applyAlignment="1" applyProtection="1">
      <alignment vertical="center"/>
      <protection locked="0"/>
    </xf>
    <xf numFmtId="0" fontId="84" fillId="43" borderId="17" xfId="112" applyFont="1" applyFill="1" applyBorder="1" applyAlignment="1" applyProtection="1">
      <alignment vertical="center"/>
      <protection locked="0"/>
    </xf>
    <xf numFmtId="0" fontId="83" fillId="0" borderId="54" xfId="112" applyFont="1" applyFill="1" applyBorder="1" applyAlignment="1">
      <alignment vertical="center" wrapText="1"/>
    </xf>
    <xf numFmtId="0" fontId="83" fillId="0" borderId="31" xfId="112" applyFont="1" applyFill="1" applyBorder="1" applyAlignment="1">
      <alignment vertical="center" wrapText="1"/>
    </xf>
    <xf numFmtId="3" fontId="83" fillId="36" borderId="48" xfId="112" applyNumberFormat="1" applyFont="1" applyFill="1" applyBorder="1" applyAlignment="1">
      <alignment horizontal="left" vertical="center" wrapText="1"/>
    </xf>
    <xf numFmtId="3" fontId="83" fillId="36" borderId="20" xfId="112" applyNumberFormat="1" applyFont="1" applyFill="1" applyBorder="1" applyAlignment="1">
      <alignment horizontal="left" vertical="center" wrapText="1"/>
    </xf>
    <xf numFmtId="3" fontId="83" fillId="44" borderId="54" xfId="112" applyNumberFormat="1" applyFont="1" applyFill="1" applyBorder="1" applyAlignment="1">
      <alignment horizontal="left" vertical="center" wrapText="1"/>
    </xf>
    <xf numFmtId="3" fontId="83" fillId="44" borderId="20" xfId="112" applyNumberFormat="1" applyFont="1" applyFill="1" applyBorder="1" applyAlignment="1">
      <alignment horizontal="left" vertical="center" wrapText="1"/>
    </xf>
    <xf numFmtId="0" fontId="83" fillId="0" borderId="36" xfId="112" applyFont="1" applyBorder="1" applyAlignment="1">
      <alignment vertical="center"/>
    </xf>
    <xf numFmtId="0" fontId="83" fillId="0" borderId="28" xfId="112" applyFont="1" applyBorder="1" applyAlignment="1">
      <alignment vertical="center"/>
    </xf>
    <xf numFmtId="2" fontId="17" fillId="24" borderId="78" xfId="0" quotePrefix="1" applyNumberFormat="1" applyFont="1" applyFill="1" applyBorder="1" applyAlignment="1" applyProtection="1">
      <alignment horizontal="center" vertical="center" wrapText="1"/>
    </xf>
    <xf numFmtId="2" fontId="17" fillId="24" borderId="30" xfId="0" quotePrefix="1" applyNumberFormat="1" applyFont="1" applyFill="1" applyBorder="1" applyAlignment="1" applyProtection="1">
      <alignment horizontal="center" vertical="center" wrapText="1"/>
    </xf>
    <xf numFmtId="2" fontId="17" fillId="24" borderId="39" xfId="0" quotePrefix="1" applyNumberFormat="1" applyFont="1" applyFill="1" applyBorder="1" applyAlignment="1" applyProtection="1">
      <alignment horizontal="center" vertical="center" wrapText="1"/>
    </xf>
    <xf numFmtId="0" fontId="17" fillId="24" borderId="12" xfId="0" applyNumberFormat="1" applyFont="1" applyFill="1" applyBorder="1" applyAlignment="1" applyProtection="1">
      <alignment horizontal="center" vertical="center" wrapText="1"/>
    </xf>
    <xf numFmtId="0" fontId="17" fillId="24" borderId="13" xfId="0" applyNumberFormat="1" applyFont="1" applyFill="1" applyBorder="1" applyAlignment="1" applyProtection="1">
      <alignment horizontal="center" vertical="center" wrapText="1"/>
    </xf>
    <xf numFmtId="0" fontId="17" fillId="24" borderId="10" xfId="0" applyFont="1" applyFill="1" applyBorder="1" applyAlignment="1" applyProtection="1">
      <alignment horizontal="center" vertical="center" wrapText="1"/>
    </xf>
    <xf numFmtId="0" fontId="17" fillId="24" borderId="20" xfId="0" applyFont="1" applyFill="1" applyBorder="1" applyAlignment="1" applyProtection="1">
      <alignment horizontal="center" vertical="center" wrapText="1"/>
    </xf>
    <xf numFmtId="0" fontId="13" fillId="24" borderId="31" xfId="0" applyFont="1" applyFill="1" applyBorder="1" applyAlignment="1" applyProtection="1">
      <alignment horizontal="center" vertical="center" wrapText="1"/>
    </xf>
    <xf numFmtId="0" fontId="13" fillId="26" borderId="19" xfId="0" applyFont="1" applyFill="1" applyBorder="1" applyAlignment="1" applyProtection="1">
      <alignment horizontal="center" vertical="center" wrapText="1"/>
    </xf>
    <xf numFmtId="3" fontId="8" fillId="0" borderId="29" xfId="0" applyNumberFormat="1" applyFont="1" applyFill="1" applyBorder="1" applyAlignment="1" applyProtection="1">
      <alignment horizontal="center" vertical="center" wrapText="1"/>
    </xf>
    <xf numFmtId="3" fontId="8" fillId="0" borderId="65" xfId="0" applyNumberFormat="1" applyFont="1" applyFill="1" applyBorder="1" applyAlignment="1" applyProtection="1">
      <alignment horizontal="center" vertical="center" wrapText="1"/>
    </xf>
    <xf numFmtId="3" fontId="8" fillId="0" borderId="43" xfId="0" applyNumberFormat="1" applyFont="1" applyFill="1" applyBorder="1" applyAlignment="1" applyProtection="1">
      <alignment horizontal="center" vertical="center" wrapText="1"/>
    </xf>
    <xf numFmtId="3" fontId="8" fillId="0" borderId="32" xfId="0" applyNumberFormat="1" applyFont="1" applyFill="1" applyBorder="1" applyAlignment="1" applyProtection="1">
      <alignment horizontal="center" vertical="center" wrapText="1"/>
    </xf>
    <xf numFmtId="3" fontId="61" fillId="0" borderId="65" xfId="0" applyNumberFormat="1" applyFont="1" applyFill="1" applyBorder="1" applyAlignment="1" applyProtection="1">
      <alignment horizontal="center" vertical="center" wrapText="1"/>
    </xf>
    <xf numFmtId="3" fontId="61" fillId="0" borderId="43" xfId="0" applyNumberFormat="1" applyFont="1" applyFill="1" applyBorder="1" applyAlignment="1" applyProtection="1">
      <alignment horizontal="center" vertical="center" wrapText="1"/>
    </xf>
    <xf numFmtId="3" fontId="61" fillId="0" borderId="32" xfId="0" applyNumberFormat="1" applyFont="1" applyFill="1" applyBorder="1" applyAlignment="1" applyProtection="1">
      <alignment horizontal="center" vertical="center" wrapText="1"/>
    </xf>
    <xf numFmtId="0" fontId="13" fillId="25" borderId="34" xfId="0" applyFont="1" applyFill="1" applyBorder="1" applyAlignment="1" applyProtection="1">
      <alignment horizontal="center" vertical="center" wrapText="1"/>
    </xf>
    <xf numFmtId="0" fontId="13" fillId="24" borderId="18" xfId="0" applyFont="1" applyFill="1" applyBorder="1" applyAlignment="1" applyProtection="1">
      <alignment horizontal="center" vertical="center" wrapText="1"/>
    </xf>
    <xf numFmtId="0" fontId="13" fillId="37" borderId="42" xfId="0" applyFont="1" applyFill="1" applyBorder="1" applyAlignment="1" applyProtection="1">
      <alignment horizontal="center" vertical="center" wrapText="1"/>
    </xf>
    <xf numFmtId="0" fontId="13" fillId="37" borderId="63" xfId="0" applyFont="1" applyFill="1" applyBorder="1" applyAlignment="1" applyProtection="1">
      <alignment horizontal="center" vertical="center" wrapText="1"/>
    </xf>
    <xf numFmtId="0" fontId="63" fillId="0" borderId="0" xfId="0" applyFont="1" applyFill="1" applyBorder="1" applyAlignment="1" applyProtection="1">
      <alignment horizontal="center" vertical="center" wrapText="1"/>
    </xf>
    <xf numFmtId="3" fontId="17" fillId="28" borderId="43" xfId="0" applyNumberFormat="1" applyFont="1" applyFill="1" applyBorder="1" applyAlignment="1" applyProtection="1">
      <alignment horizontal="center" vertical="center" wrapText="1"/>
    </xf>
    <xf numFmtId="3" fontId="17" fillId="28" borderId="32" xfId="0" applyNumberFormat="1" applyFont="1" applyFill="1" applyBorder="1" applyAlignment="1" applyProtection="1">
      <alignment horizontal="center" vertical="center" wrapText="1"/>
    </xf>
    <xf numFmtId="3" fontId="12" fillId="28" borderId="29" xfId="0" applyNumberFormat="1" applyFont="1" applyFill="1" applyBorder="1" applyAlignment="1" applyProtection="1">
      <alignment horizontal="center" vertical="center" wrapText="1"/>
    </xf>
    <xf numFmtId="3" fontId="12" fillId="28" borderId="18" xfId="0" applyNumberFormat="1" applyFont="1" applyFill="1" applyBorder="1" applyAlignment="1" applyProtection="1">
      <alignment horizontal="center" vertical="center" wrapText="1"/>
    </xf>
    <xf numFmtId="0" fontId="13" fillId="24" borderId="34" xfId="0" applyFont="1" applyFill="1" applyBorder="1" applyAlignment="1" applyProtection="1">
      <alignment horizontal="center" vertical="center" wrapText="1"/>
    </xf>
    <xf numFmtId="3" fontId="13" fillId="26" borderId="34" xfId="0" applyNumberFormat="1" applyFont="1" applyFill="1" applyBorder="1" applyAlignment="1" applyProtection="1">
      <alignment horizontal="center" vertical="center" wrapText="1"/>
    </xf>
    <xf numFmtId="3" fontId="13" fillId="26" borderId="19" xfId="0" applyNumberFormat="1" applyFont="1" applyFill="1" applyBorder="1" applyAlignment="1" applyProtection="1">
      <alignment horizontal="center" vertical="center" wrapText="1"/>
    </xf>
    <xf numFmtId="3" fontId="13" fillId="25" borderId="34" xfId="0" applyNumberFormat="1" applyFont="1" applyFill="1" applyBorder="1" applyAlignment="1" applyProtection="1">
      <alignment horizontal="center" vertical="center" wrapText="1"/>
    </xf>
    <xf numFmtId="4" fontId="63" fillId="37" borderId="42" xfId="0" applyNumberFormat="1" applyFont="1" applyFill="1" applyBorder="1" applyAlignment="1" applyProtection="1">
      <alignment horizontal="center" vertical="center" wrapText="1"/>
    </xf>
    <xf numFmtId="4" fontId="63" fillId="37" borderId="63" xfId="0" applyNumberFormat="1" applyFont="1" applyFill="1" applyBorder="1" applyAlignment="1" applyProtection="1">
      <alignment horizontal="center" vertical="center" wrapText="1"/>
    </xf>
    <xf numFmtId="0" fontId="92" fillId="41" borderId="32" xfId="0" applyFont="1" applyFill="1" applyBorder="1" applyAlignment="1" applyProtection="1">
      <alignment horizontal="center" vertical="center" wrapText="1"/>
    </xf>
    <xf numFmtId="0" fontId="92" fillId="41" borderId="19" xfId="0" applyFont="1" applyFill="1" applyBorder="1" applyAlignment="1" applyProtection="1">
      <alignment horizontal="center" vertical="center" wrapText="1"/>
    </xf>
    <xf numFmtId="3" fontId="50" fillId="31" borderId="58" xfId="0" applyNumberFormat="1" applyFont="1" applyFill="1" applyBorder="1" applyAlignment="1" applyProtection="1">
      <alignment horizontal="center" vertical="center" wrapText="1"/>
    </xf>
    <xf numFmtId="3" fontId="50" fillId="31" borderId="72" xfId="0" applyNumberFormat="1" applyFont="1" applyFill="1" applyBorder="1" applyAlignment="1" applyProtection="1">
      <alignment horizontal="center" vertical="center" wrapText="1"/>
    </xf>
    <xf numFmtId="3" fontId="50" fillId="31" borderId="10" xfId="0" applyNumberFormat="1" applyFont="1" applyFill="1" applyBorder="1" applyAlignment="1" applyProtection="1">
      <alignment horizontal="center" vertical="center" wrapText="1"/>
    </xf>
    <xf numFmtId="3" fontId="50" fillId="40" borderId="72" xfId="0" applyNumberFormat="1" applyFont="1" applyFill="1" applyBorder="1" applyAlignment="1" applyProtection="1">
      <alignment horizontal="center" vertical="center" wrapText="1"/>
    </xf>
    <xf numFmtId="3" fontId="50" fillId="32" borderId="78" xfId="0" applyNumberFormat="1" applyFont="1" applyFill="1" applyBorder="1" applyAlignment="1" applyProtection="1">
      <alignment horizontal="center" vertical="center" wrapText="1"/>
    </xf>
    <xf numFmtId="3" fontId="50" fillId="32" borderId="52" xfId="0" applyNumberFormat="1" applyFont="1" applyFill="1" applyBorder="1" applyAlignment="1" applyProtection="1">
      <alignment horizontal="center" vertical="center" wrapText="1"/>
    </xf>
    <xf numFmtId="3" fontId="50" fillId="32" borderId="62" xfId="0" applyNumberFormat="1" applyFont="1" applyFill="1" applyBorder="1" applyAlignment="1" applyProtection="1">
      <alignment horizontal="center" vertical="center" wrapText="1"/>
    </xf>
    <xf numFmtId="3" fontId="50" fillId="33" borderId="58" xfId="0" applyNumberFormat="1" applyFont="1" applyFill="1" applyBorder="1" applyAlignment="1" applyProtection="1">
      <alignment horizontal="center" vertical="center" wrapText="1"/>
    </xf>
    <xf numFmtId="3" fontId="50" fillId="33" borderId="72" xfId="0" applyNumberFormat="1" applyFont="1" applyFill="1" applyBorder="1" applyAlignment="1" applyProtection="1">
      <alignment horizontal="center" vertical="center" wrapText="1"/>
    </xf>
    <xf numFmtId="3" fontId="50" fillId="33" borderId="10" xfId="0" applyNumberFormat="1" applyFont="1" applyFill="1" applyBorder="1" applyAlignment="1" applyProtection="1">
      <alignment horizontal="center" vertical="center" wrapText="1"/>
    </xf>
    <xf numFmtId="3" fontId="13" fillId="24" borderId="34" xfId="0" applyNumberFormat="1" applyFont="1" applyFill="1" applyBorder="1" applyAlignment="1" applyProtection="1">
      <alignment horizontal="center" vertical="center" wrapText="1"/>
    </xf>
    <xf numFmtId="4" fontId="13" fillId="24" borderId="54" xfId="0" applyNumberFormat="1" applyFont="1" applyFill="1" applyBorder="1" applyAlignment="1" applyProtection="1">
      <alignment horizontal="center" vertical="center" wrapText="1"/>
    </xf>
    <xf numFmtId="2" fontId="12" fillId="29" borderId="29" xfId="0" applyNumberFormat="1" applyFont="1" applyFill="1" applyBorder="1" applyAlignment="1" applyProtection="1">
      <alignment horizontal="center" vertical="center" wrapText="1"/>
    </xf>
    <xf numFmtId="2" fontId="12" fillId="29" borderId="18" xfId="0" applyNumberFormat="1" applyFont="1" applyFill="1" applyBorder="1" applyAlignment="1" applyProtection="1">
      <alignment horizontal="center" vertical="center" wrapText="1"/>
    </xf>
    <xf numFmtId="2" fontId="17" fillId="29" borderId="65" xfId="0" applyNumberFormat="1" applyFont="1" applyFill="1" applyBorder="1" applyAlignment="1" applyProtection="1">
      <alignment horizontal="center" vertical="center" wrapText="1"/>
    </xf>
    <xf numFmtId="2" fontId="17" fillId="29" borderId="43" xfId="0" applyNumberFormat="1" applyFont="1" applyFill="1" applyBorder="1" applyAlignment="1" applyProtection="1">
      <alignment horizontal="center" vertical="center" wrapText="1"/>
    </xf>
    <xf numFmtId="2" fontId="17" fillId="29" borderId="32" xfId="0" applyNumberFormat="1" applyFont="1" applyFill="1" applyBorder="1" applyAlignment="1" applyProtection="1">
      <alignment horizontal="center" vertical="center" wrapText="1"/>
    </xf>
    <xf numFmtId="3" fontId="93" fillId="0" borderId="57" xfId="0" applyNumberFormat="1" applyFont="1" applyFill="1" applyBorder="1" applyAlignment="1" applyProtection="1">
      <alignment horizontal="center" vertical="center" wrapText="1"/>
    </xf>
    <xf numFmtId="3" fontId="93" fillId="0" borderId="60" xfId="0" applyNumberFormat="1" applyFont="1" applyFill="1" applyBorder="1" applyAlignment="1" applyProtection="1">
      <alignment horizontal="center" vertical="center" wrapText="1"/>
    </xf>
    <xf numFmtId="3" fontId="93" fillId="0" borderId="76" xfId="0" applyNumberFormat="1" applyFont="1" applyFill="1" applyBorder="1" applyAlignment="1" applyProtection="1">
      <alignment horizontal="center" vertical="center" wrapText="1"/>
    </xf>
    <xf numFmtId="3" fontId="93" fillId="0" borderId="77" xfId="0" applyNumberFormat="1" applyFont="1" applyFill="1" applyBorder="1" applyAlignment="1" applyProtection="1">
      <alignment horizontal="center" vertical="center" wrapText="1"/>
    </xf>
    <xf numFmtId="0" fontId="63" fillId="37" borderId="42" xfId="0" applyFont="1" applyFill="1" applyBorder="1" applyAlignment="1" applyProtection="1">
      <alignment horizontal="center" vertical="center" wrapText="1"/>
    </xf>
    <xf numFmtId="0" fontId="63" fillId="37" borderId="63" xfId="0" applyFont="1" applyFill="1" applyBorder="1" applyAlignment="1" applyProtection="1">
      <alignment horizontal="center" vertical="center" wrapText="1"/>
    </xf>
    <xf numFmtId="0" fontId="63" fillId="37" borderId="34" xfId="0" applyFont="1" applyFill="1" applyBorder="1" applyAlignment="1" applyProtection="1">
      <alignment horizontal="center" vertical="center" wrapText="1"/>
    </xf>
    <xf numFmtId="3" fontId="96" fillId="0" borderId="58" xfId="0" applyNumberFormat="1" applyFont="1" applyFill="1" applyBorder="1" applyAlignment="1" applyProtection="1">
      <alignment horizontal="center" vertical="center" wrapText="1"/>
    </xf>
    <xf numFmtId="3" fontId="96" fillId="0" borderId="72" xfId="0" applyNumberFormat="1" applyFont="1" applyFill="1" applyBorder="1" applyAlignment="1" applyProtection="1">
      <alignment horizontal="center" vertical="center" wrapText="1"/>
    </xf>
    <xf numFmtId="3" fontId="96" fillId="0" borderId="10" xfId="0" applyNumberFormat="1" applyFont="1" applyFill="1" applyBorder="1" applyAlignment="1" applyProtection="1">
      <alignment horizontal="center" vertical="center" wrapText="1"/>
    </xf>
  </cellXfs>
  <cellStyles count="117">
    <cellStyle name="20 % - Akzent1" xfId="1" xr:uid="{00000000-0005-0000-0000-000000000000}"/>
    <cellStyle name="20 % - Akzent2" xfId="2" xr:uid="{00000000-0005-0000-0000-000001000000}"/>
    <cellStyle name="20 % - Akzent3" xfId="3" xr:uid="{00000000-0005-0000-0000-000002000000}"/>
    <cellStyle name="20 % - Akzent4" xfId="4" xr:uid="{00000000-0005-0000-0000-000003000000}"/>
    <cellStyle name="20 % - Akzent5" xfId="5" xr:uid="{00000000-0005-0000-0000-000004000000}"/>
    <cellStyle name="20 % - Akzent6" xfId="6" xr:uid="{00000000-0005-0000-0000-000005000000}"/>
    <cellStyle name="20% - Accent1" xfId="7" xr:uid="{00000000-0005-0000-0000-000006000000}"/>
    <cellStyle name="20% - Accent2" xfId="8" xr:uid="{00000000-0005-0000-0000-000007000000}"/>
    <cellStyle name="20% - Accent3" xfId="9" xr:uid="{00000000-0005-0000-0000-000008000000}"/>
    <cellStyle name="20% - Accent4" xfId="10" xr:uid="{00000000-0005-0000-0000-000009000000}"/>
    <cellStyle name="20% - Accent5" xfId="11" xr:uid="{00000000-0005-0000-0000-00000A000000}"/>
    <cellStyle name="20% - Accent6" xfId="12" xr:uid="{00000000-0005-0000-0000-00000B000000}"/>
    <cellStyle name="20% - Akzent1" xfId="13" xr:uid="{00000000-0005-0000-0000-00000C000000}"/>
    <cellStyle name="20% - Akzent2" xfId="14" xr:uid="{00000000-0005-0000-0000-00000D000000}"/>
    <cellStyle name="20% - Akzent3" xfId="15" xr:uid="{00000000-0005-0000-0000-00000E000000}"/>
    <cellStyle name="20% - Akzent4" xfId="16" xr:uid="{00000000-0005-0000-0000-00000F000000}"/>
    <cellStyle name="20% - Akzent5" xfId="17" xr:uid="{00000000-0005-0000-0000-000010000000}"/>
    <cellStyle name="20% - Akzent6" xfId="18" xr:uid="{00000000-0005-0000-0000-000011000000}"/>
    <cellStyle name="40 % - Akzent1" xfId="19" xr:uid="{00000000-0005-0000-0000-000012000000}"/>
    <cellStyle name="40 % - Akzent2" xfId="20" xr:uid="{00000000-0005-0000-0000-000013000000}"/>
    <cellStyle name="40 % - Akzent3" xfId="21" xr:uid="{00000000-0005-0000-0000-000014000000}"/>
    <cellStyle name="40 % - Akzent4" xfId="22" xr:uid="{00000000-0005-0000-0000-000015000000}"/>
    <cellStyle name="40 % - Akzent5" xfId="23" xr:uid="{00000000-0005-0000-0000-000016000000}"/>
    <cellStyle name="40 % - Akzent6" xfId="24" xr:uid="{00000000-0005-0000-0000-000017000000}"/>
    <cellStyle name="40% - Accent1" xfId="25" xr:uid="{00000000-0005-0000-0000-000018000000}"/>
    <cellStyle name="40% - Accent2" xfId="26" xr:uid="{00000000-0005-0000-0000-000019000000}"/>
    <cellStyle name="40% - Accent3" xfId="27" xr:uid="{00000000-0005-0000-0000-00001A000000}"/>
    <cellStyle name="40% - Accent4" xfId="28" xr:uid="{00000000-0005-0000-0000-00001B000000}"/>
    <cellStyle name="40% - Accent5" xfId="29" xr:uid="{00000000-0005-0000-0000-00001C000000}"/>
    <cellStyle name="40% - Accent6" xfId="30" xr:uid="{00000000-0005-0000-0000-00001D000000}"/>
    <cellStyle name="40% - Akzent1" xfId="31" xr:uid="{00000000-0005-0000-0000-00001E000000}"/>
    <cellStyle name="40% - Akzent2" xfId="32" xr:uid="{00000000-0005-0000-0000-00001F000000}"/>
    <cellStyle name="40% - Akzent3" xfId="33" xr:uid="{00000000-0005-0000-0000-000020000000}"/>
    <cellStyle name="40% - Akzent4" xfId="34" xr:uid="{00000000-0005-0000-0000-000021000000}"/>
    <cellStyle name="40% - Akzent5" xfId="35" xr:uid="{00000000-0005-0000-0000-000022000000}"/>
    <cellStyle name="40% - Akzent6" xfId="36" xr:uid="{00000000-0005-0000-0000-000023000000}"/>
    <cellStyle name="60 % - Akzent1" xfId="37" xr:uid="{00000000-0005-0000-0000-000024000000}"/>
    <cellStyle name="60 % - Akzent2" xfId="38" xr:uid="{00000000-0005-0000-0000-000025000000}"/>
    <cellStyle name="60 % - Akzent3" xfId="39" xr:uid="{00000000-0005-0000-0000-000026000000}"/>
    <cellStyle name="60 % - Akzent4" xfId="40" xr:uid="{00000000-0005-0000-0000-000027000000}"/>
    <cellStyle name="60 % - Akzent5" xfId="41" xr:uid="{00000000-0005-0000-0000-000028000000}"/>
    <cellStyle name="60 % - Akzent6" xfId="42" xr:uid="{00000000-0005-0000-0000-000029000000}"/>
    <cellStyle name="60% - Accent1" xfId="43" xr:uid="{00000000-0005-0000-0000-00002A000000}"/>
    <cellStyle name="60% - Accent2" xfId="44" xr:uid="{00000000-0005-0000-0000-00002B000000}"/>
    <cellStyle name="60% - Accent3" xfId="45" xr:uid="{00000000-0005-0000-0000-00002C000000}"/>
    <cellStyle name="60% - Accent4" xfId="46" xr:uid="{00000000-0005-0000-0000-00002D000000}"/>
    <cellStyle name="60% - Accent5" xfId="47" xr:uid="{00000000-0005-0000-0000-00002E000000}"/>
    <cellStyle name="60% - Accent6" xfId="48" xr:uid="{00000000-0005-0000-0000-00002F000000}"/>
    <cellStyle name="60% - Akzent1" xfId="49" xr:uid="{00000000-0005-0000-0000-000030000000}"/>
    <cellStyle name="60% - Akzent2" xfId="50" xr:uid="{00000000-0005-0000-0000-000031000000}"/>
    <cellStyle name="60% - Akzent3" xfId="51" xr:uid="{00000000-0005-0000-0000-000032000000}"/>
    <cellStyle name="60% - Akzent4" xfId="52" xr:uid="{00000000-0005-0000-0000-000033000000}"/>
    <cellStyle name="60% - Akzent5" xfId="53" xr:uid="{00000000-0005-0000-0000-000034000000}"/>
    <cellStyle name="60% - Akzent6" xfId="54" xr:uid="{00000000-0005-0000-0000-000035000000}"/>
    <cellStyle name="Accent1" xfId="55" xr:uid="{00000000-0005-0000-0000-000036000000}"/>
    <cellStyle name="Accent2" xfId="56" xr:uid="{00000000-0005-0000-0000-000037000000}"/>
    <cellStyle name="Accent3" xfId="57" xr:uid="{00000000-0005-0000-0000-000038000000}"/>
    <cellStyle name="Accent4" xfId="58" xr:uid="{00000000-0005-0000-0000-000039000000}"/>
    <cellStyle name="Accent5" xfId="59" xr:uid="{00000000-0005-0000-0000-00003A000000}"/>
    <cellStyle name="Accent6" xfId="60" xr:uid="{00000000-0005-0000-0000-00003B000000}"/>
    <cellStyle name="Akzent1" xfId="61" builtinId="29" customBuiltin="1"/>
    <cellStyle name="Akzent2" xfId="62" builtinId="33" customBuiltin="1"/>
    <cellStyle name="Akzent3" xfId="63" builtinId="37" customBuiltin="1"/>
    <cellStyle name="Akzent4" xfId="64" builtinId="41" customBuiltin="1"/>
    <cellStyle name="Akzent5" xfId="65" builtinId="45" customBuiltin="1"/>
    <cellStyle name="Akzent6" xfId="66" builtinId="49" customBuiltin="1"/>
    <cellStyle name="Ausgabe" xfId="67" builtinId="21" customBuiltin="1"/>
    <cellStyle name="Bad" xfId="68" xr:uid="{00000000-0005-0000-0000-000043000000}"/>
    <cellStyle name="Berechnung" xfId="69" builtinId="22" customBuiltin="1"/>
    <cellStyle name="Calculation" xfId="70" xr:uid="{00000000-0005-0000-0000-000045000000}"/>
    <cellStyle name="Check Cell" xfId="71" xr:uid="{00000000-0005-0000-0000-000046000000}"/>
    <cellStyle name="Dezimal_ERZ2DB-558891-v1-Berechnungstool_Schulleitungen" xfId="109" xr:uid="{00000000-0005-0000-0000-000047000000}"/>
    <cellStyle name="Eingabe" xfId="72" builtinId="20" customBuiltin="1"/>
    <cellStyle name="Ergebnis" xfId="73" builtinId="25" customBuiltin="1"/>
    <cellStyle name="Erklärender Text" xfId="74" builtinId="53" customBuiltin="1"/>
    <cellStyle name="Explanatory Text" xfId="75" xr:uid="{00000000-0005-0000-0000-00004B000000}"/>
    <cellStyle name="Good" xfId="76" xr:uid="{00000000-0005-0000-0000-00004C000000}"/>
    <cellStyle name="Gut" xfId="77" builtinId="26" customBuiltin="1"/>
    <cellStyle name="Heading 1" xfId="78" xr:uid="{00000000-0005-0000-0000-00004E000000}"/>
    <cellStyle name="Heading 2" xfId="79" xr:uid="{00000000-0005-0000-0000-00004F000000}"/>
    <cellStyle name="Heading 3" xfId="80" xr:uid="{00000000-0005-0000-0000-000050000000}"/>
    <cellStyle name="Heading 4" xfId="81" xr:uid="{00000000-0005-0000-0000-000051000000}"/>
    <cellStyle name="Input" xfId="82" xr:uid="{00000000-0005-0000-0000-000052000000}"/>
    <cellStyle name="Komma" xfId="83" builtinId="3"/>
    <cellStyle name="Komma 2" xfId="105" xr:uid="{00000000-0005-0000-0000-000054000000}"/>
    <cellStyle name="Komma 3" xfId="111" xr:uid="{00000000-0005-0000-0000-000055000000}"/>
    <cellStyle name="Komma 3 2" xfId="113" xr:uid="{00000000-0005-0000-0000-000056000000}"/>
    <cellStyle name="Komma 3 2 2" xfId="116" xr:uid="{00000000-0005-0000-0000-000057000000}"/>
    <cellStyle name="Linked Cell" xfId="84" xr:uid="{00000000-0005-0000-0000-000058000000}"/>
    <cellStyle name="Neutral" xfId="85" builtinId="28" customBuiltin="1"/>
    <cellStyle name="Note" xfId="86" xr:uid="{00000000-0005-0000-0000-00005A000000}"/>
    <cellStyle name="Notiz" xfId="87" builtinId="10" customBuiltin="1"/>
    <cellStyle name="Output" xfId="88" xr:uid="{00000000-0005-0000-0000-00005C000000}"/>
    <cellStyle name="Prozent" xfId="89" builtinId="5"/>
    <cellStyle name="Prozent 2" xfId="106" xr:uid="{00000000-0005-0000-0000-00005E000000}"/>
    <cellStyle name="Schlecht" xfId="90" builtinId="27" customBuiltin="1"/>
    <cellStyle name="Standard" xfId="0" builtinId="0"/>
    <cellStyle name="Standard 2" xfId="107" xr:uid="{00000000-0005-0000-0000-000061000000}"/>
    <cellStyle name="Standard 3" xfId="108" xr:uid="{00000000-0005-0000-0000-000062000000}"/>
    <cellStyle name="Standard 4" xfId="110" xr:uid="{00000000-0005-0000-0000-000063000000}"/>
    <cellStyle name="Standard 4 2" xfId="112" xr:uid="{00000000-0005-0000-0000-000064000000}"/>
    <cellStyle name="Standard 4 2 2" xfId="115" xr:uid="{00000000-0005-0000-0000-000065000000}"/>
    <cellStyle name="Standard_BfS 392 Gemeinden, Kt Bern mit Verw.kreisen, Stand 1 01 2009,Erwin" xfId="114" xr:uid="{00000000-0005-0000-0000-000066000000}"/>
    <cellStyle name="Standard_Modell_2010_11" xfId="91" xr:uid="{00000000-0005-0000-0000-000067000000}"/>
    <cellStyle name="Standard_QA_Modellbasis2007_2011-03-07 ERZ2DB-511140-v1-Vorlagedokument_für_die_Schlussabrechnung" xfId="92" xr:uid="{00000000-0005-0000-0000-000068000000}"/>
    <cellStyle name="Standard_Sheet3" xfId="93" xr:uid="{00000000-0005-0000-0000-000069000000}"/>
    <cellStyle name="Title" xfId="94" xr:uid="{00000000-0005-0000-0000-00006A000000}"/>
    <cellStyle name="Total" xfId="95" xr:uid="{00000000-0005-0000-0000-00006B000000}"/>
    <cellStyle name="Überschrift" xfId="96" builtinId="15" customBuiltin="1"/>
    <cellStyle name="Überschrift 1" xfId="97" builtinId="16" customBuiltin="1"/>
    <cellStyle name="Überschrift 2" xfId="98" builtinId="17" customBuiltin="1"/>
    <cellStyle name="Überschrift 3" xfId="99" builtinId="18" customBuiltin="1"/>
    <cellStyle name="Überschrift 4" xfId="100" builtinId="19" customBuiltin="1"/>
    <cellStyle name="Verknüpfte Zelle" xfId="101" builtinId="24" customBuiltin="1"/>
    <cellStyle name="Warnender Text" xfId="102" builtinId="11" customBuiltin="1"/>
    <cellStyle name="Warning Text" xfId="103" xr:uid="{00000000-0005-0000-0000-000073000000}"/>
    <cellStyle name="Zelle überprüfen" xfId="104" builtinId="23" customBuiltin="1"/>
  </cellStyles>
  <dxfs count="0"/>
  <tableStyles count="0" defaultTableStyle="TableStyleMedium9" defaultPivotStyle="PivotStyleLight16"/>
  <colors>
    <mruColors>
      <color rgb="FFCCFF99"/>
      <color rgb="FFFF66CC"/>
      <color rgb="FFFF6600"/>
      <color rgb="FF660033"/>
      <color rgb="FF00FF00"/>
      <color rgb="FF0000FF"/>
      <color rgb="FFFFCCFF"/>
      <color rgb="FFFF99CC"/>
      <color rgb="FFFF99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t>Kombinationsmodell: Veränderungen im Vergleich 
zum Status quo 2007 - in %</a:t>
            </a:r>
          </a:p>
        </c:rich>
      </c:tx>
      <c:overlay val="0"/>
      <c:spPr>
        <a:noFill/>
        <a:ln w="25400">
          <a:noFill/>
        </a:ln>
      </c:spPr>
    </c:title>
    <c:autoTitleDeleted val="0"/>
    <c:plotArea>
      <c:layout/>
      <c:barChart>
        <c:barDir val="col"/>
        <c:grouping val="clustered"/>
        <c:varyColors val="0"/>
        <c:ser>
          <c:idx val="0"/>
          <c:order val="0"/>
          <c:spPr>
            <a:solidFill>
              <a:srgbClr val="FF99CC"/>
            </a:solidFill>
            <a:ln w="12700">
              <a:solidFill>
                <a:srgbClr val="000000"/>
              </a:solidFill>
              <a:prstDash val="solid"/>
            </a:ln>
          </c:spPr>
          <c:invertIfNegative val="0"/>
          <c:dLbls>
            <c:dLbl>
              <c:idx val="0"/>
              <c:spPr>
                <a:noFill/>
                <a:ln w="25400">
                  <a:noFill/>
                </a:ln>
              </c:spPr>
              <c:txPr>
                <a:bodyPr/>
                <a:lstStyle/>
                <a:p>
                  <a:pPr>
                    <a:defRPr sz="350" b="0"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52B-4C73-ADC8-2DC0E075FE68}"/>
                </c:ext>
              </c:extLst>
            </c:dLbl>
            <c:spPr>
              <a:noFill/>
              <a:ln w="25400">
                <a:noFill/>
              </a:ln>
            </c:spPr>
            <c:txPr>
              <a:bodyPr/>
              <a:lstStyle/>
              <a:p>
                <a:pPr>
                  <a:defRPr sz="3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Modellrechnung_10_11!#REF!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Modellrechnung_10_11!#REF!</c15:sqref>
                        </c15:formulaRef>
                      </c:ext>
                    </c:extLst>
                    <c:strCache>
                      <c:ptCount val="1"/>
                      <c:pt idx="0">
                        <c:v>#BEZUG!</c:v>
                      </c:pt>
                    </c:strCache>
                  </c:strRef>
                </c15:tx>
              </c15:filteredSeriesTitle>
            </c:ext>
            <c:ext xmlns:c16="http://schemas.microsoft.com/office/drawing/2014/chart" uri="{C3380CC4-5D6E-409C-BE32-E72D297353CC}">
              <c16:uniqueId val="{00000001-252B-4C73-ADC8-2DC0E075FE68}"/>
            </c:ext>
          </c:extLst>
        </c:ser>
        <c:ser>
          <c:idx val="1"/>
          <c:order val="1"/>
          <c:spPr>
            <a:solidFill>
              <a:srgbClr val="FFFFFF"/>
            </a:solidFill>
            <a:ln w="12700">
              <a:solidFill>
                <a:srgbClr val="000000"/>
              </a:solidFill>
              <a:prstDash val="solid"/>
            </a:ln>
          </c:spPr>
          <c:invertIfNegative val="0"/>
          <c:dLbls>
            <c:spPr>
              <a:noFill/>
              <a:ln w="25400">
                <a:noFill/>
              </a:ln>
            </c:spPr>
            <c:txPr>
              <a:bodyPr/>
              <a:lstStyle/>
              <a:p>
                <a:pPr>
                  <a:defRPr sz="350" b="0"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Modellrechnung_10_11!#REF!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Modellrechnung_10_11!#REF!</c15:sqref>
                        </c15:formulaRef>
                      </c:ext>
                    </c:extLst>
                    <c:strCache>
                      <c:ptCount val="1"/>
                      <c:pt idx="0">
                        <c:v>#BEZUG!</c:v>
                      </c:pt>
                    </c:strCache>
                  </c:strRef>
                </c15:tx>
              </c15:filteredSeriesTitle>
            </c:ext>
            <c:ext xmlns:c16="http://schemas.microsoft.com/office/drawing/2014/chart" uri="{C3380CC4-5D6E-409C-BE32-E72D297353CC}">
              <c16:uniqueId val="{00000002-252B-4C73-ADC8-2DC0E075FE68}"/>
            </c:ext>
          </c:extLst>
        </c:ser>
        <c:ser>
          <c:idx val="2"/>
          <c:order val="2"/>
          <c:spPr>
            <a:solidFill>
              <a:srgbClr val="FF9900"/>
            </a:solidFill>
            <a:ln w="12700">
              <a:solidFill>
                <a:srgbClr val="000000"/>
              </a:solidFill>
              <a:prstDash val="solid"/>
            </a:ln>
          </c:spPr>
          <c:invertIfNegative val="0"/>
          <c:dLbls>
            <c:dLbl>
              <c:idx val="0"/>
              <c:spPr>
                <a:noFill/>
                <a:ln w="25400">
                  <a:noFill/>
                </a:ln>
              </c:spPr>
              <c:txPr>
                <a:bodyPr/>
                <a:lstStyle/>
                <a:p>
                  <a:pPr>
                    <a:defRPr sz="3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3-252B-4C73-ADC8-2DC0E075FE68}"/>
                </c:ext>
              </c:extLst>
            </c:dLbl>
            <c:spPr>
              <a:noFill/>
              <a:ln w="25400">
                <a:noFill/>
              </a:ln>
            </c:spPr>
            <c:txPr>
              <a:bodyPr/>
              <a:lstStyle/>
              <a:p>
                <a:pPr>
                  <a:defRPr sz="25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Modellrechnung_10_11!#REF!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Modellrechnung_10_11!#REF!</c15:sqref>
                        </c15:formulaRef>
                      </c:ext>
                    </c:extLst>
                    <c:strCache>
                      <c:ptCount val="1"/>
                      <c:pt idx="0">
                        <c:v>#BEZUG!</c:v>
                      </c:pt>
                    </c:strCache>
                  </c:strRef>
                </c15:tx>
              </c15:filteredSeriesTitle>
            </c:ext>
            <c:ext xmlns:c16="http://schemas.microsoft.com/office/drawing/2014/chart" uri="{C3380CC4-5D6E-409C-BE32-E72D297353CC}">
              <c16:uniqueId val="{00000004-252B-4C73-ADC8-2DC0E075FE68}"/>
            </c:ext>
          </c:extLst>
        </c:ser>
        <c:dLbls>
          <c:showLegendKey val="0"/>
          <c:showVal val="0"/>
          <c:showCatName val="0"/>
          <c:showSerName val="0"/>
          <c:showPercent val="0"/>
          <c:showBubbleSize val="0"/>
        </c:dLbls>
        <c:gapWidth val="20"/>
        <c:overlap val="-30"/>
        <c:axId val="179249920"/>
        <c:axId val="179251456"/>
      </c:barChart>
      <c:catAx>
        <c:axId val="179249920"/>
        <c:scaling>
          <c:orientation val="minMax"/>
        </c:scaling>
        <c:delete val="1"/>
        <c:axPos val="b"/>
        <c:majorTickMark val="out"/>
        <c:minorTickMark val="none"/>
        <c:tickLblPos val="nextTo"/>
        <c:crossAx val="179251456"/>
        <c:crossesAt val="0"/>
        <c:auto val="1"/>
        <c:lblAlgn val="ctr"/>
        <c:lblOffset val="100"/>
        <c:noMultiLvlLbl val="0"/>
      </c:catAx>
      <c:valAx>
        <c:axId val="17925145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Arial"/>
                <a:ea typeface="Arial"/>
                <a:cs typeface="Arial"/>
              </a:defRPr>
            </a:pPr>
            <a:endParaRPr lang="de-DE"/>
          </a:p>
        </c:txPr>
        <c:crossAx val="179249920"/>
        <c:crosses val="autoZero"/>
        <c:crossBetween val="between"/>
        <c:minorUnit val="5.0000000000000001E-3"/>
      </c:valAx>
      <c:spPr>
        <a:solidFill>
          <a:srgbClr val="CCFFFF"/>
        </a:solidFill>
        <a:ln w="12700">
          <a:solidFill>
            <a:srgbClr val="808080"/>
          </a:solidFill>
          <a:prstDash val="solid"/>
        </a:ln>
      </c:spPr>
    </c:plotArea>
    <c:legend>
      <c:legendPos val="r"/>
      <c:legendEntry>
        <c:idx val="0"/>
        <c:txPr>
          <a:bodyPr/>
          <a:lstStyle/>
          <a:p>
            <a:pPr>
              <a:defRPr sz="870" b="0" i="0" u="none" strike="noStrike" baseline="0">
                <a:solidFill>
                  <a:srgbClr val="000000"/>
                </a:solidFill>
                <a:latin typeface="Arial"/>
                <a:ea typeface="Arial"/>
                <a:cs typeface="Arial"/>
              </a:defRPr>
            </a:pPr>
            <a:endParaRPr lang="de-DE"/>
          </a:p>
        </c:txPr>
      </c:legendEntry>
      <c:legendEntry>
        <c:idx val="1"/>
        <c:txPr>
          <a:bodyPr/>
          <a:lstStyle/>
          <a:p>
            <a:pPr>
              <a:defRPr sz="870" b="0" i="0" u="none" strike="noStrike" baseline="0">
                <a:solidFill>
                  <a:srgbClr val="000000"/>
                </a:solidFill>
                <a:latin typeface="Arial"/>
                <a:ea typeface="Arial"/>
                <a:cs typeface="Arial"/>
              </a:defRPr>
            </a:pPr>
            <a:endParaRPr lang="de-DE"/>
          </a:p>
        </c:txPr>
      </c:legendEntry>
      <c:legendEntry>
        <c:idx val="2"/>
        <c:txPr>
          <a:bodyPr/>
          <a:lstStyle/>
          <a:p>
            <a:pPr>
              <a:defRPr sz="870" b="0" i="0" u="none" strike="noStrike" baseline="0">
                <a:solidFill>
                  <a:srgbClr val="000000"/>
                </a:solidFill>
                <a:latin typeface="Arial"/>
                <a:ea typeface="Arial"/>
                <a:cs typeface="Arial"/>
              </a:defRPr>
            </a:pPr>
            <a:endParaRPr lang="de-DE"/>
          </a:p>
        </c:txPr>
      </c:legendEntry>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87</xdr:row>
      <xdr:rowOff>31750</xdr:rowOff>
    </xdr:from>
    <xdr:to>
      <xdr:col>0</xdr:col>
      <xdr:colOff>0</xdr:colOff>
      <xdr:row>89</xdr:row>
      <xdr:rowOff>279400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0" y="20173950"/>
          <a:ext cx="0" cy="6794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91</xdr:row>
      <xdr:rowOff>6350</xdr:rowOff>
    </xdr:from>
    <xdr:to>
      <xdr:col>0</xdr:col>
      <xdr:colOff>0</xdr:colOff>
      <xdr:row>94</xdr:row>
      <xdr:rowOff>6350</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0" y="21151850"/>
          <a:ext cx="0" cy="7048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95</xdr:row>
      <xdr:rowOff>0</xdr:rowOff>
    </xdr:from>
    <xdr:to>
      <xdr:col>0</xdr:col>
      <xdr:colOff>0</xdr:colOff>
      <xdr:row>98</xdr:row>
      <xdr:rowOff>0</xdr:rowOff>
    </xdr:to>
    <xdr:sp macro="" textlink="">
      <xdr:nvSpPr>
        <xdr:cNvPr id="4" name="AutoShape 3">
          <a:extLst>
            <a:ext uri="{FF2B5EF4-FFF2-40B4-BE49-F238E27FC236}">
              <a16:creationId xmlns:a16="http://schemas.microsoft.com/office/drawing/2014/main" id="{00000000-0008-0000-0100-000004000000}"/>
            </a:ext>
          </a:extLst>
        </xdr:cNvPr>
        <xdr:cNvSpPr>
          <a:spLocks/>
        </xdr:cNvSpPr>
      </xdr:nvSpPr>
      <xdr:spPr bwMode="auto">
        <a:xfrm>
          <a:off x="0" y="22085300"/>
          <a:ext cx="0" cy="70485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419100</xdr:colOff>
      <xdr:row>0</xdr:row>
      <xdr:rowOff>0</xdr:rowOff>
    </xdr:from>
    <xdr:to>
      <xdr:col>18</xdr:col>
      <xdr:colOff>0</xdr:colOff>
      <xdr:row>0</xdr:row>
      <xdr:rowOff>0</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329373</xdr:colOff>
      <xdr:row>3</xdr:row>
      <xdr:rowOff>42026</xdr:rowOff>
    </xdr:from>
    <xdr:to>
      <xdr:col>14</xdr:col>
      <xdr:colOff>1007925</xdr:colOff>
      <xdr:row>5</xdr:row>
      <xdr:rowOff>288556</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7893344" y="728386"/>
          <a:ext cx="7248000" cy="862854"/>
        </a:xfrm>
        <a:prstGeom prst="rect">
          <a:avLst/>
        </a:prstGeom>
        <a:solidFill>
          <a:srgbClr val="FFCCFF"/>
        </a:solidFill>
        <a:ln w="3175">
          <a:solidFill>
            <a:srgbClr val="000000"/>
          </a:solidFill>
          <a:miter lim="800000"/>
          <a:headEnd/>
          <a:tailEnd/>
        </a:ln>
      </xdr:spPr>
      <xdr:txBody>
        <a:bodyPr vertOverflow="clip" wrap="square" lIns="180000" tIns="46800" rIns="90000" bIns="46800" anchor="ctr"/>
        <a:lstStyle/>
        <a:p>
          <a:pPr algn="l" rtl="0">
            <a:defRPr sz="1000"/>
          </a:pPr>
          <a:r>
            <a:rPr lang="de-CH" sz="1200" b="1" i="0" u="none" strike="noStrike" baseline="0">
              <a:solidFill>
                <a:srgbClr val="000000"/>
              </a:solidFill>
              <a:latin typeface="Arial"/>
              <a:cs typeface="Arial"/>
            </a:rPr>
            <a:t>Mit der Eingabe der Gemeinde / des Schulverbands werden die Werte der Vorrechnung für das Schuljahr 2024/25 in die Tabelle kopiert. Die grauen Zellen können überschrieben und mit den für das Budgetjahr relevanten Einwohner- und Schülerzahlen sowie den Vollzeiteinheiten ausgefüllt werden.</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0.83171</cdr:x>
      <cdr:y>0.72721</cdr:y>
    </cdr:from>
    <cdr:to>
      <cdr:x>0.83791</cdr:x>
      <cdr:y>1</cdr:y>
    </cdr:to>
    <cdr:sp macro="" textlink="">
      <cdr:nvSpPr>
        <cdr:cNvPr id="65537" name="Text Box 1"/>
        <cdr:cNvSpPr txBox="1">
          <a:spLocks xmlns:a="http://schemas.openxmlformats.org/drawingml/2006/main" noChangeArrowheads="1"/>
        </cdr:cNvSpPr>
      </cdr:nvSpPr>
      <cdr:spPr bwMode="auto">
        <a:xfrm xmlns:a="http://schemas.openxmlformats.org/drawingml/2006/main">
          <a:off x="10331371" y="546343"/>
          <a:ext cx="77390" cy="20006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de-CH"/>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L50"/>
  <sheetViews>
    <sheetView workbookViewId="0">
      <selection sqref="A1:B1"/>
    </sheetView>
  </sheetViews>
  <sheetFormatPr baseColWidth="10" defaultColWidth="11.42578125" defaultRowHeight="15" x14ac:dyDescent="0.2"/>
  <cols>
    <col min="1" max="1" width="7" style="312" customWidth="1"/>
    <col min="2" max="2" width="123.7109375" style="312" customWidth="1"/>
    <col min="3" max="3" width="11.42578125" style="312"/>
    <col min="4" max="4" width="10.5703125" style="312" hidden="1" customWidth="1"/>
    <col min="5" max="5" width="19.5703125" style="312" hidden="1" customWidth="1"/>
    <col min="6" max="6" width="7.7109375" style="312" hidden="1" customWidth="1"/>
    <col min="7" max="7" width="10.140625" style="312" hidden="1" customWidth="1"/>
    <col min="8" max="16384" width="11.42578125" style="312"/>
  </cols>
  <sheetData>
    <row r="1" spans="1:12" ht="15" customHeight="1" x14ac:dyDescent="0.25">
      <c r="A1" s="854" t="s">
        <v>535</v>
      </c>
      <c r="B1" s="854"/>
    </row>
    <row r="3" spans="1:12" ht="15" customHeight="1" x14ac:dyDescent="0.2">
      <c r="A3" s="855" t="s">
        <v>1034</v>
      </c>
      <c r="B3" s="855"/>
      <c r="C3" s="313"/>
      <c r="D3" s="313"/>
      <c r="E3" s="313"/>
      <c r="F3" s="313"/>
      <c r="G3" s="313"/>
      <c r="H3" s="313"/>
      <c r="I3" s="313"/>
      <c r="J3" s="313"/>
      <c r="K3" s="313"/>
      <c r="L3" s="313"/>
    </row>
    <row r="5" spans="1:12" ht="45.75" customHeight="1" x14ac:dyDescent="0.2">
      <c r="A5" s="856" t="s">
        <v>991</v>
      </c>
      <c r="B5" s="856"/>
      <c r="D5" s="313" t="s">
        <v>1001</v>
      </c>
      <c r="E5" s="313" t="s">
        <v>1003</v>
      </c>
      <c r="F5" s="313" t="s">
        <v>4</v>
      </c>
      <c r="G5" s="313" t="s">
        <v>1002</v>
      </c>
    </row>
    <row r="6" spans="1:12" s="380" customFormat="1" x14ac:dyDescent="0.2">
      <c r="A6" s="586" t="s">
        <v>1041</v>
      </c>
      <c r="B6" s="586"/>
      <c r="C6" s="582"/>
      <c r="D6" s="697">
        <v>5.0000000000000001E-3</v>
      </c>
      <c r="E6" s="697">
        <v>7.0000000000000001E-3</v>
      </c>
      <c r="F6" s="697">
        <f t="shared" ref="F6:F8" si="0">D6+E6</f>
        <v>1.2E-2</v>
      </c>
      <c r="G6" s="698">
        <f>F6+G9</f>
        <v>3.9E-2</v>
      </c>
    </row>
    <row r="7" spans="1:12" s="380" customFormat="1" x14ac:dyDescent="0.2">
      <c r="A7" s="586" t="s">
        <v>1042</v>
      </c>
      <c r="B7" s="586"/>
      <c r="C7" s="582"/>
      <c r="D7" s="697">
        <v>5.0000000000000001E-3</v>
      </c>
      <c r="E7" s="697">
        <v>7.0000000000000001E-3</v>
      </c>
      <c r="F7" s="697">
        <f t="shared" si="0"/>
        <v>1.2E-2</v>
      </c>
      <c r="G7" s="698">
        <f t="shared" ref="G7:G8" si="1">F7+G6</f>
        <v>5.1000000000000004E-2</v>
      </c>
    </row>
    <row r="8" spans="1:12" s="380" customFormat="1" x14ac:dyDescent="0.2">
      <c r="A8" s="586" t="s">
        <v>1043</v>
      </c>
      <c r="B8" s="580"/>
      <c r="C8" s="584"/>
      <c r="D8" s="697">
        <v>5.0000000000000001E-3</v>
      </c>
      <c r="E8" s="697">
        <v>7.0000000000000001E-3</v>
      </c>
      <c r="F8" s="697">
        <f t="shared" si="0"/>
        <v>1.2E-2</v>
      </c>
      <c r="G8" s="698">
        <f t="shared" si="1"/>
        <v>6.3E-2</v>
      </c>
    </row>
    <row r="9" spans="1:12" s="380" customFormat="1" x14ac:dyDescent="0.2">
      <c r="A9" s="857" t="s">
        <v>1044</v>
      </c>
      <c r="B9" s="857"/>
      <c r="C9" s="696"/>
      <c r="D9" s="697">
        <v>0.02</v>
      </c>
      <c r="E9" s="697">
        <v>7.0000000000000001E-3</v>
      </c>
      <c r="F9" s="697">
        <f>D9+E9</f>
        <v>2.7E-2</v>
      </c>
      <c r="G9" s="698">
        <f>F9</f>
        <v>2.7E-2</v>
      </c>
    </row>
    <row r="10" spans="1:12" s="380" customFormat="1" x14ac:dyDescent="0.2">
      <c r="A10" s="585"/>
      <c r="B10" s="580"/>
      <c r="C10" s="585"/>
      <c r="D10" s="585"/>
    </row>
    <row r="11" spans="1:12" s="380" customFormat="1" x14ac:dyDescent="0.2">
      <c r="A11" s="586"/>
      <c r="B11" s="580"/>
      <c r="C11" s="586"/>
      <c r="D11" s="586"/>
    </row>
    <row r="12" spans="1:12" s="380" customFormat="1" x14ac:dyDescent="0.2">
      <c r="A12" s="859" t="s">
        <v>1011</v>
      </c>
      <c r="B12" s="859"/>
    </row>
    <row r="14" spans="1:12" ht="32.65" customHeight="1" x14ac:dyDescent="0.2">
      <c r="A14" s="855" t="s">
        <v>477</v>
      </c>
      <c r="B14" s="855"/>
    </row>
    <row r="15" spans="1:12" ht="7.15" customHeight="1" x14ac:dyDescent="0.2">
      <c r="A15" s="583"/>
      <c r="B15" s="583"/>
    </row>
    <row r="16" spans="1:12" ht="30.75" x14ac:dyDescent="0.2">
      <c r="A16" s="314">
        <v>1</v>
      </c>
      <c r="B16" s="581" t="s">
        <v>429</v>
      </c>
    </row>
    <row r="17" spans="1:2" ht="9" customHeight="1" x14ac:dyDescent="0.2">
      <c r="A17" s="314"/>
      <c r="B17" s="581"/>
    </row>
    <row r="18" spans="1:2" ht="15.75" x14ac:dyDescent="0.25">
      <c r="A18" s="315">
        <v>2</v>
      </c>
      <c r="B18" s="312" t="s">
        <v>475</v>
      </c>
    </row>
    <row r="19" spans="1:2" x14ac:dyDescent="0.2">
      <c r="A19" s="315"/>
      <c r="B19" s="312" t="s">
        <v>407</v>
      </c>
    </row>
    <row r="20" spans="1:2" ht="9" customHeight="1" x14ac:dyDescent="0.2">
      <c r="A20" s="315"/>
    </row>
    <row r="21" spans="1:2" ht="60.75" x14ac:dyDescent="0.2">
      <c r="A21" s="314">
        <v>3</v>
      </c>
      <c r="B21" s="581" t="s">
        <v>985</v>
      </c>
    </row>
    <row r="22" spans="1:2" ht="9" customHeight="1" x14ac:dyDescent="0.2">
      <c r="A22" s="315"/>
    </row>
    <row r="23" spans="1:2" ht="15.75" x14ac:dyDescent="0.25">
      <c r="A23" s="315">
        <v>4</v>
      </c>
      <c r="B23" s="312" t="s">
        <v>430</v>
      </c>
    </row>
    <row r="24" spans="1:2" ht="9" customHeight="1" x14ac:dyDescent="0.2">
      <c r="A24" s="315"/>
    </row>
    <row r="26" spans="1:2" ht="15.75" x14ac:dyDescent="0.25">
      <c r="A26" s="860" t="s">
        <v>476</v>
      </c>
      <c r="B26" s="860"/>
    </row>
    <row r="28" spans="1:2" ht="30" customHeight="1" x14ac:dyDescent="0.2">
      <c r="A28" s="856" t="s">
        <v>408</v>
      </c>
      <c r="B28" s="856"/>
    </row>
    <row r="30" spans="1:2" x14ac:dyDescent="0.2">
      <c r="A30" s="858" t="s">
        <v>1036</v>
      </c>
      <c r="B30" s="858"/>
    </row>
    <row r="31" spans="1:2" ht="30" customHeight="1" x14ac:dyDescent="0.2">
      <c r="B31" s="581" t="s">
        <v>1035</v>
      </c>
    </row>
    <row r="33" spans="1:2" x14ac:dyDescent="0.2">
      <c r="A33" s="858" t="s">
        <v>409</v>
      </c>
      <c r="B33" s="858"/>
    </row>
    <row r="34" spans="1:2" ht="45.75" x14ac:dyDescent="0.2">
      <c r="B34" s="581" t="s">
        <v>982</v>
      </c>
    </row>
    <row r="36" spans="1:2" x14ac:dyDescent="0.2">
      <c r="A36" s="858" t="s">
        <v>410</v>
      </c>
      <c r="B36" s="858"/>
    </row>
    <row r="37" spans="1:2" ht="30" x14ac:dyDescent="0.2">
      <c r="B37" s="581" t="s">
        <v>427</v>
      </c>
    </row>
    <row r="39" spans="1:2" x14ac:dyDescent="0.2">
      <c r="A39" s="858" t="s">
        <v>411</v>
      </c>
      <c r="B39" s="858"/>
    </row>
    <row r="40" spans="1:2" x14ac:dyDescent="0.2">
      <c r="B40" s="312" t="s">
        <v>412</v>
      </c>
    </row>
    <row r="42" spans="1:2" x14ac:dyDescent="0.2">
      <c r="A42" s="858" t="s">
        <v>413</v>
      </c>
      <c r="B42" s="858"/>
    </row>
    <row r="43" spans="1:2" ht="60.75" x14ac:dyDescent="0.2">
      <c r="B43" s="581" t="s">
        <v>984</v>
      </c>
    </row>
    <row r="44" spans="1:2" ht="30" x14ac:dyDescent="0.2">
      <c r="B44" s="581" t="s">
        <v>983</v>
      </c>
    </row>
    <row r="45" spans="1:2" x14ac:dyDescent="0.2">
      <c r="A45" s="858" t="s">
        <v>414</v>
      </c>
      <c r="B45" s="858"/>
    </row>
    <row r="46" spans="1:2" ht="30" x14ac:dyDescent="0.2">
      <c r="B46" s="581" t="s">
        <v>417</v>
      </c>
    </row>
    <row r="47" spans="1:2" ht="30" x14ac:dyDescent="0.2">
      <c r="B47" s="581" t="s">
        <v>981</v>
      </c>
    </row>
    <row r="49" spans="1:2" x14ac:dyDescent="0.2">
      <c r="A49" s="858" t="s">
        <v>415</v>
      </c>
      <c r="B49" s="858"/>
    </row>
    <row r="50" spans="1:2" ht="30" x14ac:dyDescent="0.2">
      <c r="B50" s="581" t="s">
        <v>416</v>
      </c>
    </row>
  </sheetData>
  <sheetProtection algorithmName="SHA-512" hashValue="cx12e4kS4PktdGUgKx9jvDS0HXC+IHnNDcnj0+h24WiCASIWv3xgvHlwSPZkT9nbmr66i7RwVZ+9eiLgZLvQ3A==" saltValue="/3xEV+Vc+SDMAf9W8yyWNg==" spinCount="100000" sheet="1" objects="1" scenarios="1"/>
  <mergeCells count="15">
    <mergeCell ref="A1:B1"/>
    <mergeCell ref="A3:B3"/>
    <mergeCell ref="A5:B5"/>
    <mergeCell ref="A9:B9"/>
    <mergeCell ref="A49:B49"/>
    <mergeCell ref="A12:B12"/>
    <mergeCell ref="A14:B14"/>
    <mergeCell ref="A26:B26"/>
    <mergeCell ref="A28:B28"/>
    <mergeCell ref="A30:B30"/>
    <mergeCell ref="A36:B36"/>
    <mergeCell ref="A39:B39"/>
    <mergeCell ref="A33:B33"/>
    <mergeCell ref="A42:B42"/>
    <mergeCell ref="A45:B45"/>
  </mergeCells>
  <pageMargins left="0.78740157480314965" right="0.78740157480314965" top="0.98425196850393704" bottom="0.98425196850393704" header="0.51181102362204722" footer="0.51181102362204722"/>
  <pageSetup paperSize="9" orientation="landscape" r:id="rId1"/>
  <headerFooter alignWithMargins="0">
    <oddFooter>&amp;L&amp;A&amp;R&amp;P / &amp;N</oddFooter>
  </headerFooter>
  <customProperties>
    <customPr name="_pios_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5"/>
    <pageSetUpPr fitToPage="1"/>
  </sheetPr>
  <dimension ref="A1:IY154"/>
  <sheetViews>
    <sheetView tabSelected="1" zoomScale="68" zoomScaleNormal="68" zoomScaleSheetLayoutView="70" workbookViewId="0">
      <selection activeCell="A18" sqref="A18:E18"/>
    </sheetView>
  </sheetViews>
  <sheetFormatPr baseColWidth="10" defaultColWidth="9.28515625" defaultRowHeight="15" x14ac:dyDescent="0.2"/>
  <cols>
    <col min="1" max="1" width="25.5703125" style="6" customWidth="1"/>
    <col min="2" max="2" width="2.42578125" style="536" customWidth="1"/>
    <col min="3" max="3" width="16" style="6" customWidth="1"/>
    <col min="4" max="4" width="17.85546875" style="6" customWidth="1"/>
    <col min="5" max="5" width="13.7109375" style="6" customWidth="1"/>
    <col min="6" max="6" width="4" style="50" customWidth="1"/>
    <col min="7" max="7" width="17.85546875" style="1" customWidth="1"/>
    <col min="8" max="8" width="16" style="1" customWidth="1"/>
    <col min="9" max="9" width="14.7109375" style="1" customWidth="1"/>
    <col min="10" max="10" width="16" style="1" customWidth="1"/>
    <col min="11" max="11" width="17.7109375" style="1" customWidth="1"/>
    <col min="12" max="12" width="18" style="1" customWidth="1"/>
    <col min="13" max="13" width="16.85546875" style="1" customWidth="1"/>
    <col min="14" max="14" width="15.28515625" style="1" customWidth="1"/>
    <col min="15" max="15" width="17.7109375" style="4" customWidth="1"/>
    <col min="16" max="16" width="25.42578125" style="496" customWidth="1"/>
    <col min="17" max="17" width="19.28515625" style="1" bestFit="1" customWidth="1"/>
    <col min="18" max="18" width="16.7109375" style="1" customWidth="1"/>
    <col min="19" max="19" width="11.42578125" style="1" customWidth="1"/>
    <col min="20" max="20" width="10.5703125" style="1" customWidth="1"/>
    <col min="21" max="21" width="11.7109375" style="1" customWidth="1"/>
    <col min="22" max="22" width="17.5703125" style="1" customWidth="1"/>
    <col min="23" max="27" width="11.7109375" style="1" customWidth="1"/>
    <col min="28" max="36" width="11.7109375" style="6" customWidth="1"/>
    <col min="37" max="16384" width="9.28515625" style="6"/>
  </cols>
  <sheetData>
    <row r="1" spans="1:75" s="113" customFormat="1" ht="32.25" customHeight="1" x14ac:dyDescent="0.4">
      <c r="A1" s="889" t="s">
        <v>539</v>
      </c>
      <c r="B1" s="889"/>
      <c r="C1" s="889"/>
      <c r="D1" s="889"/>
      <c r="E1" s="889"/>
      <c r="F1" s="889"/>
      <c r="G1" s="889"/>
      <c r="H1" s="889"/>
      <c r="I1" s="889"/>
      <c r="J1" s="889"/>
      <c r="K1" s="889"/>
      <c r="L1" s="889"/>
      <c r="M1" s="889"/>
      <c r="N1" s="889"/>
      <c r="O1" s="889"/>
      <c r="P1" s="486"/>
      <c r="Q1" s="250"/>
      <c r="R1" s="250"/>
      <c r="S1" s="250"/>
      <c r="T1" s="250"/>
      <c r="U1" s="250"/>
      <c r="V1" s="250"/>
      <c r="W1" s="250"/>
      <c r="X1" s="250"/>
      <c r="Y1" s="250"/>
      <c r="Z1" s="250"/>
      <c r="AA1" s="250"/>
    </row>
    <row r="2" spans="1:75" ht="10.5" customHeight="1" x14ac:dyDescent="0.4">
      <c r="A2" s="310"/>
      <c r="B2" s="524"/>
      <c r="C2" s="310"/>
      <c r="D2" s="310"/>
      <c r="E2" s="310"/>
      <c r="F2" s="310"/>
      <c r="G2" s="310"/>
      <c r="H2" s="310"/>
      <c r="I2" s="243"/>
      <c r="J2" s="243"/>
      <c r="K2" s="310"/>
      <c r="L2" s="310"/>
      <c r="M2" s="310"/>
      <c r="N2" s="310"/>
      <c r="O2" s="310"/>
      <c r="P2" s="487"/>
      <c r="Q2" s="280"/>
      <c r="R2" s="280"/>
      <c r="S2" s="280"/>
      <c r="T2" s="280"/>
      <c r="U2" s="280"/>
      <c r="V2" s="280"/>
      <c r="W2" s="280"/>
      <c r="X2" s="280"/>
      <c r="Y2" s="280"/>
      <c r="Z2" s="280"/>
      <c r="AA2" s="280"/>
    </row>
    <row r="3" spans="1:75" ht="10.5" customHeight="1" thickBot="1" x14ac:dyDescent="0.3">
      <c r="A3" s="311"/>
      <c r="B3" s="525"/>
      <c r="C3" s="298"/>
      <c r="D3" s="298"/>
      <c r="E3" s="298"/>
      <c r="F3" s="295"/>
      <c r="G3" s="280"/>
      <c r="H3" s="280"/>
      <c r="I3" s="244"/>
      <c r="J3" s="244"/>
      <c r="K3" s="280"/>
      <c r="L3" s="280"/>
      <c r="M3" s="280"/>
      <c r="N3" s="244"/>
      <c r="O3" s="244"/>
      <c r="P3" s="487"/>
      <c r="Q3" s="280"/>
      <c r="R3" s="280"/>
      <c r="S3" s="280"/>
      <c r="T3" s="280"/>
      <c r="U3" s="280"/>
      <c r="V3" s="280"/>
      <c r="W3" s="280"/>
      <c r="X3" s="280"/>
      <c r="Y3" s="280"/>
      <c r="Z3" s="280"/>
      <c r="AA3" s="280"/>
    </row>
    <row r="4" spans="1:75" s="522" customFormat="1" ht="23.65" customHeight="1" thickBot="1" x14ac:dyDescent="0.4">
      <c r="A4" s="541">
        <v>355</v>
      </c>
      <c r="B4" s="539">
        <f>SUMIF(Daten!$C$7:$C$390,A4,Daten!$A$7:$A$390)</f>
        <v>36</v>
      </c>
      <c r="C4" s="909" t="str">
        <f>VLOOKUP(B4,Daten!$A$7:$B$390,2,TRUE)</f>
        <v>Köniz</v>
      </c>
      <c r="D4" s="910"/>
      <c r="E4" s="910"/>
      <c r="F4" s="910"/>
      <c r="G4" s="910"/>
      <c r="H4" s="911"/>
      <c r="I4" s="516"/>
      <c r="J4" s="516"/>
      <c r="K4" s="517"/>
      <c r="L4" s="517"/>
      <c r="M4" s="517"/>
      <c r="N4" s="518"/>
      <c r="O4" s="518"/>
      <c r="P4" s="519"/>
      <c r="Q4" s="520"/>
      <c r="R4" s="521"/>
      <c r="S4" s="521"/>
      <c r="T4" s="521"/>
      <c r="U4" s="521"/>
      <c r="V4" s="521"/>
      <c r="W4" s="521"/>
      <c r="X4" s="521"/>
      <c r="Y4" s="521"/>
      <c r="Z4" s="521"/>
      <c r="AA4" s="521"/>
      <c r="AB4" s="517"/>
      <c r="AC4" s="517"/>
      <c r="AD4" s="517"/>
      <c r="AE4" s="517"/>
      <c r="AF4" s="517"/>
      <c r="AG4" s="517"/>
      <c r="AH4" s="517"/>
      <c r="AI4" s="517"/>
      <c r="AJ4" s="517"/>
      <c r="AK4" s="517"/>
      <c r="AL4" s="517"/>
      <c r="AM4" s="517"/>
      <c r="AN4" s="517"/>
      <c r="AO4" s="517"/>
      <c r="AP4" s="517"/>
      <c r="AQ4" s="517"/>
      <c r="AR4" s="517"/>
      <c r="AS4" s="517"/>
      <c r="AT4" s="517"/>
      <c r="AU4" s="517"/>
      <c r="AV4" s="517"/>
      <c r="AW4" s="517"/>
      <c r="AX4" s="517"/>
      <c r="AY4" s="517"/>
      <c r="AZ4" s="517"/>
      <c r="BA4" s="517"/>
      <c r="BB4" s="517"/>
      <c r="BC4" s="517"/>
      <c r="BD4" s="517"/>
      <c r="BE4" s="517"/>
      <c r="BF4" s="517"/>
      <c r="BG4" s="517"/>
      <c r="BH4" s="517"/>
      <c r="BI4" s="517"/>
      <c r="BJ4" s="517"/>
      <c r="BK4" s="517"/>
      <c r="BL4" s="517"/>
      <c r="BM4" s="517"/>
      <c r="BN4" s="517"/>
      <c r="BO4" s="517"/>
      <c r="BP4" s="517"/>
      <c r="BQ4" s="517"/>
      <c r="BR4" s="517"/>
      <c r="BS4" s="517"/>
      <c r="BT4" s="517"/>
      <c r="BU4" s="517"/>
      <c r="BV4" s="517"/>
      <c r="BW4" s="517"/>
    </row>
    <row r="5" spans="1:75" s="11" customFormat="1" ht="25.5" customHeight="1" x14ac:dyDescent="0.2">
      <c r="A5" s="908" t="s">
        <v>536</v>
      </c>
      <c r="B5" s="908"/>
      <c r="C5" s="908"/>
      <c r="D5" s="908"/>
      <c r="E5" s="908"/>
      <c r="F5" s="908"/>
      <c r="G5" s="908"/>
      <c r="H5" s="245"/>
      <c r="I5" s="245"/>
      <c r="J5" s="245"/>
      <c r="K5" s="245"/>
      <c r="L5" s="245"/>
      <c r="M5" s="281"/>
      <c r="N5" s="245"/>
      <c r="O5" s="245"/>
      <c r="P5" s="488"/>
      <c r="Q5" s="245"/>
      <c r="R5" s="245"/>
      <c r="S5" s="245"/>
      <c r="T5" s="245"/>
      <c r="U5" s="301"/>
      <c r="V5" s="301"/>
      <c r="W5" s="301"/>
      <c r="X5" s="301"/>
      <c r="Y5" s="301"/>
      <c r="Z5" s="301"/>
      <c r="AA5" s="301"/>
    </row>
    <row r="6" spans="1:75" s="11" customFormat="1" ht="25.5" customHeight="1" x14ac:dyDescent="0.2">
      <c r="A6" s="540"/>
      <c r="B6" s="540"/>
      <c r="C6" s="540"/>
      <c r="D6" s="538"/>
      <c r="E6" s="538"/>
      <c r="F6" s="538"/>
      <c r="G6" s="538"/>
      <c r="H6" s="245"/>
      <c r="I6" s="245"/>
      <c r="J6" s="245"/>
      <c r="K6" s="245"/>
      <c r="L6" s="245"/>
      <c r="M6" s="281"/>
      <c r="N6" s="245"/>
      <c r="O6" s="245"/>
      <c r="P6" s="488"/>
      <c r="Q6" s="245"/>
      <c r="R6" s="245"/>
      <c r="S6" s="245"/>
      <c r="T6" s="245"/>
      <c r="U6" s="301"/>
      <c r="V6" s="301"/>
      <c r="W6" s="301"/>
      <c r="X6" s="301"/>
      <c r="Y6" s="301"/>
      <c r="Z6" s="301"/>
      <c r="AA6" s="301"/>
    </row>
    <row r="7" spans="1:75" s="11" customFormat="1" ht="25.5" customHeight="1" x14ac:dyDescent="0.2">
      <c r="A7" s="890" t="s">
        <v>292</v>
      </c>
      <c r="B7" s="890"/>
      <c r="C7" s="890"/>
      <c r="D7" s="890"/>
      <c r="E7" s="890"/>
      <c r="F7" s="10"/>
      <c r="G7" s="245"/>
      <c r="H7" s="245"/>
      <c r="I7" s="245"/>
      <c r="J7" s="245"/>
      <c r="K7" s="537"/>
      <c r="L7" s="245"/>
      <c r="M7" s="281"/>
      <c r="N7" s="245"/>
      <c r="O7" s="245"/>
      <c r="P7" s="488"/>
      <c r="Q7" s="245"/>
      <c r="R7" s="245"/>
      <c r="S7" s="245"/>
      <c r="T7" s="245"/>
      <c r="U7" s="301"/>
      <c r="V7" s="301"/>
      <c r="W7" s="301"/>
      <c r="X7" s="301"/>
      <c r="Y7" s="301"/>
      <c r="Z7" s="301"/>
      <c r="AA7" s="301"/>
    </row>
    <row r="8" spans="1:75" s="2" customFormat="1" ht="15" customHeight="1" x14ac:dyDescent="0.2">
      <c r="A8" s="275" t="s">
        <v>1014</v>
      </c>
      <c r="B8" s="526"/>
      <c r="C8" s="259"/>
      <c r="D8" s="16">
        <f>Daten!C4</f>
        <v>1550000000</v>
      </c>
      <c r="E8" s="2" t="s">
        <v>293</v>
      </c>
      <c r="F8" s="113"/>
      <c r="G8" s="17" t="s">
        <v>294</v>
      </c>
      <c r="I8" s="504">
        <f>SUMIF(Daten!$C$7:$C$390,A4,Daten!$D$7:$D$390)</f>
        <v>42265</v>
      </c>
      <c r="J8" s="274" t="s">
        <v>425</v>
      </c>
      <c r="K8" s="273"/>
      <c r="L8" s="274"/>
      <c r="M8" s="81"/>
      <c r="N8" s="4"/>
      <c r="O8" s="4"/>
      <c r="P8" s="487"/>
      <c r="Q8" s="244"/>
      <c r="R8" s="244"/>
      <c r="S8" s="244"/>
      <c r="T8" s="244"/>
      <c r="U8" s="244"/>
      <c r="V8" s="244"/>
      <c r="W8" s="244"/>
      <c r="X8" s="244"/>
      <c r="Y8" s="244"/>
      <c r="Z8" s="244"/>
      <c r="AA8" s="244"/>
    </row>
    <row r="9" spans="1:75" s="2" customFormat="1" ht="15" customHeight="1" x14ac:dyDescent="0.2">
      <c r="A9" s="275" t="s">
        <v>330</v>
      </c>
      <c r="B9" s="526"/>
      <c r="C9" s="259"/>
      <c r="D9" s="514">
        <f>Daten!BS4</f>
        <v>9615.0966999999873</v>
      </c>
      <c r="E9" s="2" t="s">
        <v>295</v>
      </c>
      <c r="F9" s="113"/>
      <c r="G9" s="275" t="s">
        <v>296</v>
      </c>
      <c r="I9" s="276">
        <f>SUMIF(Daten!$C$7:$C$390,A4,Daten!$BA$7:$BA$390)</f>
        <v>1.29</v>
      </c>
      <c r="J9" s="2" t="s">
        <v>297</v>
      </c>
      <c r="K9" s="276"/>
      <c r="P9" s="487"/>
      <c r="Q9" s="244"/>
      <c r="R9" s="244"/>
      <c r="S9" s="244"/>
      <c r="T9" s="244"/>
      <c r="U9" s="244"/>
      <c r="V9" s="244"/>
      <c r="W9" s="244"/>
      <c r="X9" s="244"/>
      <c r="Y9" s="244"/>
      <c r="Z9" s="244"/>
      <c r="AA9" s="244"/>
    </row>
    <row r="10" spans="1:75" s="2" customFormat="1" ht="15" customHeight="1" x14ac:dyDescent="0.2">
      <c r="A10" s="277"/>
      <c r="B10" s="527"/>
      <c r="D10" s="4"/>
      <c r="F10" s="113"/>
      <c r="G10" s="275" t="s">
        <v>298</v>
      </c>
      <c r="I10" s="276">
        <f>SUMIF(Daten!$C$7:$C$390,A4,Daten!$BF$7:$BF$390)</f>
        <v>1.4</v>
      </c>
      <c r="J10" s="2" t="s">
        <v>299</v>
      </c>
      <c r="K10" s="276"/>
      <c r="O10" s="13"/>
      <c r="P10" s="487"/>
      <c r="Q10" s="244"/>
      <c r="R10" s="244"/>
      <c r="S10" s="244"/>
      <c r="T10" s="244"/>
      <c r="U10" s="244"/>
      <c r="V10" s="244"/>
      <c r="W10" s="244"/>
      <c r="X10" s="244"/>
      <c r="Y10" s="244"/>
      <c r="Z10" s="244"/>
      <c r="AA10" s="244"/>
    </row>
    <row r="11" spans="1:75" s="2" customFormat="1" ht="15" customHeight="1" x14ac:dyDescent="0.25">
      <c r="A11" s="561" t="s">
        <v>1015</v>
      </c>
      <c r="B11" s="528"/>
      <c r="C11" s="14"/>
      <c r="D11" s="327">
        <f>D8/D9</f>
        <v>161204.82698837569</v>
      </c>
      <c r="E11" s="278" t="s">
        <v>293</v>
      </c>
      <c r="F11" s="50"/>
      <c r="G11" s="3"/>
      <c r="H11" s="3"/>
      <c r="I11" s="3"/>
      <c r="J11" s="3"/>
      <c r="K11" s="3"/>
      <c r="L11" s="12"/>
      <c r="N11" s="15"/>
      <c r="O11" s="13"/>
      <c r="P11" s="487"/>
      <c r="Q11" s="244"/>
      <c r="R11" s="244"/>
      <c r="S11" s="244"/>
      <c r="T11" s="244"/>
      <c r="U11" s="244"/>
      <c r="V11" s="244"/>
      <c r="W11" s="244"/>
      <c r="X11" s="244"/>
      <c r="Y11" s="244"/>
      <c r="Z11" s="244"/>
      <c r="AA11" s="244"/>
    </row>
    <row r="12" spans="1:75" s="9" customFormat="1" ht="44.25" customHeight="1" thickBot="1" x14ac:dyDescent="0.3">
      <c r="A12" s="284"/>
      <c r="B12" s="529"/>
      <c r="C12" s="285"/>
      <c r="D12" s="286"/>
      <c r="E12" s="287"/>
      <c r="F12" s="282"/>
      <c r="G12" s="288"/>
      <c r="H12" s="246"/>
      <c r="I12" s="246"/>
      <c r="J12" s="246"/>
      <c r="K12" s="289"/>
      <c r="L12" s="290"/>
      <c r="M12" s="291"/>
      <c r="N12" s="291"/>
      <c r="O12" s="292"/>
      <c r="P12" s="487"/>
      <c r="Q12" s="244"/>
      <c r="R12" s="244"/>
      <c r="S12" s="244"/>
      <c r="T12" s="244"/>
      <c r="U12" s="244"/>
      <c r="V12" s="244"/>
      <c r="W12" s="244"/>
      <c r="X12" s="302"/>
      <c r="Y12" s="302"/>
      <c r="Z12" s="302"/>
      <c r="AA12" s="302"/>
    </row>
    <row r="13" spans="1:75" s="9" customFormat="1" ht="26.1" customHeight="1" thickBot="1" x14ac:dyDescent="0.3">
      <c r="A13" s="891"/>
      <c r="B13" s="891"/>
      <c r="C13" s="892"/>
      <c r="D13" s="892"/>
      <c r="E13" s="893"/>
      <c r="F13" s="50"/>
      <c r="G13" s="894" t="s">
        <v>0</v>
      </c>
      <c r="H13" s="895"/>
      <c r="I13" s="871" t="s">
        <v>389</v>
      </c>
      <c r="J13" s="872"/>
      <c r="K13" s="896" t="s">
        <v>1</v>
      </c>
      <c r="L13" s="897"/>
      <c r="M13" s="898" t="s">
        <v>280</v>
      </c>
      <c r="N13" s="899"/>
      <c r="O13" s="114" t="s">
        <v>300</v>
      </c>
      <c r="P13" s="488"/>
      <c r="Q13" s="244"/>
      <c r="R13" s="244"/>
      <c r="S13" s="244"/>
      <c r="T13" s="244"/>
      <c r="U13" s="244"/>
      <c r="V13" s="244"/>
      <c r="W13" s="244"/>
      <c r="X13" s="302"/>
      <c r="Y13" s="302"/>
      <c r="Z13" s="302"/>
      <c r="AA13" s="302"/>
    </row>
    <row r="14" spans="1:75" s="19" customFormat="1" ht="33" customHeight="1" x14ac:dyDescent="0.25">
      <c r="A14" s="918" t="s">
        <v>404</v>
      </c>
      <c r="B14" s="919"/>
      <c r="C14" s="919"/>
      <c r="D14" s="919"/>
      <c r="E14" s="279">
        <v>45184</v>
      </c>
      <c r="F14" s="44" t="s">
        <v>334</v>
      </c>
      <c r="G14" s="906">
        <f>SUMIF(Daten!$C$7:$C$390,A4,Daten!$E$7:$E$390)</f>
        <v>336</v>
      </c>
      <c r="H14" s="907"/>
      <c r="I14" s="906">
        <f>SUMIF(Daten!$C$7:$C$390,A4,Daten!$F$7:$F$390)</f>
        <v>1093</v>
      </c>
      <c r="J14" s="907"/>
      <c r="K14" s="904">
        <f>SUMIF(Daten!$C$7:$C$390,A4,Daten!$G$7:$G$390)</f>
        <v>1906</v>
      </c>
      <c r="L14" s="905"/>
      <c r="M14" s="904">
        <f>SUMIF(Daten!$C$7:$C$390,A4,Daten!$H$7:$H$390)</f>
        <v>1154</v>
      </c>
      <c r="N14" s="905"/>
      <c r="O14" s="18">
        <f t="shared" ref="O14:O20" si="0">SUM(G14:N14)</f>
        <v>4489</v>
      </c>
      <c r="P14" s="489"/>
      <c r="Q14" s="244"/>
      <c r="R14" s="244"/>
      <c r="S14" s="244"/>
      <c r="T14" s="244"/>
      <c r="U14" s="244"/>
      <c r="V14" s="244"/>
      <c r="W14" s="244"/>
      <c r="X14" s="244"/>
      <c r="Y14" s="244"/>
      <c r="Z14" s="244"/>
      <c r="AA14" s="244"/>
      <c r="AB14" s="244"/>
    </row>
    <row r="15" spans="1:75" s="19" customFormat="1" ht="18.75" customHeight="1" x14ac:dyDescent="0.25">
      <c r="A15" s="900" t="s">
        <v>424</v>
      </c>
      <c r="B15" s="901"/>
      <c r="C15" s="901"/>
      <c r="D15" s="901"/>
      <c r="E15" s="279">
        <f>E14</f>
        <v>45184</v>
      </c>
      <c r="F15" s="44" t="s">
        <v>335</v>
      </c>
      <c r="G15" s="902">
        <f>SUMIF(Daten!$C$7:$C$390,A4,Daten!$I$7:$I$390)</f>
        <v>328</v>
      </c>
      <c r="H15" s="903"/>
      <c r="I15" s="902">
        <f>SUMIF(Daten!$C$7:$C$390,A4,Daten!$J$7:$J$390)</f>
        <v>1126</v>
      </c>
      <c r="J15" s="903"/>
      <c r="K15" s="904">
        <f>SUMIF(Daten!$C$7:$C$390,A4,Daten!$K$7:$K$390)</f>
        <v>1886</v>
      </c>
      <c r="L15" s="905"/>
      <c r="M15" s="904">
        <f>SUMIF(Daten!$C$7:$C$390,A4,Daten!$L$7:$L$390)</f>
        <v>1037</v>
      </c>
      <c r="N15" s="905"/>
      <c r="O15" s="20">
        <f t="shared" si="0"/>
        <v>4377</v>
      </c>
      <c r="P15" s="489"/>
      <c r="Q15" s="244"/>
      <c r="R15" s="244"/>
      <c r="S15" s="244"/>
      <c r="T15" s="244"/>
      <c r="U15" s="244"/>
      <c r="V15" s="244"/>
      <c r="W15" s="244"/>
      <c r="X15" s="244"/>
      <c r="Y15" s="244"/>
      <c r="Z15" s="244"/>
      <c r="AA15" s="244"/>
      <c r="AB15" s="244"/>
    </row>
    <row r="16" spans="1:75" s="19" customFormat="1" ht="18.75" customHeight="1" x14ac:dyDescent="0.25">
      <c r="A16" s="900" t="s">
        <v>1016</v>
      </c>
      <c r="B16" s="901"/>
      <c r="C16" s="901"/>
      <c r="D16" s="901"/>
      <c r="E16" s="279">
        <f>E14</f>
        <v>45184</v>
      </c>
      <c r="F16" s="823" t="s">
        <v>1017</v>
      </c>
      <c r="G16" s="902">
        <f>SUMIF(Daten!$C$7:$C$390,A4,Daten!$M$7:$M$390)</f>
        <v>4</v>
      </c>
      <c r="H16" s="903"/>
      <c r="I16" s="902">
        <f>SUMIF(Daten!$C$7:$C$390,A4,Daten!$W$7:$W$390)</f>
        <v>23</v>
      </c>
      <c r="J16" s="903"/>
      <c r="K16" s="904">
        <f>SUMIF(Daten!$C$7:$C$390,A4,Daten!$AG$7:$AG$390)</f>
        <v>39</v>
      </c>
      <c r="L16" s="905"/>
      <c r="M16" s="904">
        <f>SUMIF(Daten!$C$7:$C$390,A4,Daten!$AQ$7:$AQ$390)</f>
        <v>27</v>
      </c>
      <c r="N16" s="905"/>
      <c r="O16" s="20">
        <f t="shared" si="0"/>
        <v>93</v>
      </c>
      <c r="P16" s="489"/>
      <c r="Q16" s="244"/>
      <c r="R16" s="244"/>
      <c r="S16" s="244"/>
      <c r="T16" s="244"/>
      <c r="U16" s="244"/>
      <c r="V16" s="244"/>
      <c r="W16" s="244"/>
      <c r="X16" s="244"/>
      <c r="Y16" s="244"/>
      <c r="Z16" s="244"/>
      <c r="AA16" s="244"/>
      <c r="AB16" s="244"/>
    </row>
    <row r="17" spans="1:28" s="19" customFormat="1" ht="18.75" customHeight="1" x14ac:dyDescent="0.25">
      <c r="A17" s="900" t="s">
        <v>960</v>
      </c>
      <c r="B17" s="901"/>
      <c r="C17" s="901"/>
      <c r="D17" s="901"/>
      <c r="E17" s="279">
        <f>E14</f>
        <v>45184</v>
      </c>
      <c r="F17" s="588" t="s">
        <v>1018</v>
      </c>
      <c r="G17" s="902">
        <f>SUMIF(Daten!$C$7:$C$390,A4,Daten!$N$7:$N$390)</f>
        <v>0</v>
      </c>
      <c r="H17" s="903"/>
      <c r="I17" s="902">
        <f>SUMIF(Daten!$C$7:$C$390,A4,Daten!$X$7:$X$390)</f>
        <v>0</v>
      </c>
      <c r="J17" s="903"/>
      <c r="K17" s="902">
        <f>SUMIF(Daten!$C$7:$C$390,A4,Daten!$AH$7:$AH$390)</f>
        <v>0</v>
      </c>
      <c r="L17" s="903"/>
      <c r="M17" s="902">
        <f>SUMIF(Daten!$C$7:$C$390,A4,Daten!$AR$7:$AR$390)</f>
        <v>34</v>
      </c>
      <c r="N17" s="903"/>
      <c r="O17" s="20">
        <f t="shared" si="0"/>
        <v>34</v>
      </c>
      <c r="P17" s="489"/>
      <c r="Q17" s="244"/>
      <c r="R17" s="244"/>
      <c r="S17" s="244"/>
      <c r="T17" s="244"/>
      <c r="U17" s="244"/>
      <c r="V17" s="244"/>
      <c r="W17" s="244"/>
      <c r="X17" s="244"/>
      <c r="Y17" s="244"/>
      <c r="Z17" s="244"/>
      <c r="AA17" s="244"/>
      <c r="AB17" s="244"/>
    </row>
    <row r="18" spans="1:28" s="19" customFormat="1" ht="18.75" customHeight="1" x14ac:dyDescent="0.25">
      <c r="A18" s="912" t="str">
        <f>A14</f>
        <v>Anzahl Schüler/innen mit gesetzlichem Wohnsitz in der Gemeinde</v>
      </c>
      <c r="B18" s="912"/>
      <c r="C18" s="913"/>
      <c r="D18" s="913"/>
      <c r="E18" s="913"/>
      <c r="F18" s="58" t="s">
        <v>336</v>
      </c>
      <c r="G18" s="914">
        <f>G14</f>
        <v>336</v>
      </c>
      <c r="H18" s="915"/>
      <c r="I18" s="916">
        <f>I14</f>
        <v>1093</v>
      </c>
      <c r="J18" s="917"/>
      <c r="K18" s="916">
        <f t="shared" ref="K18" si="1">K14</f>
        <v>1906</v>
      </c>
      <c r="L18" s="917"/>
      <c r="M18" s="916">
        <f t="shared" ref="M18" si="2">M14</f>
        <v>1154</v>
      </c>
      <c r="N18" s="917"/>
      <c r="O18" s="20">
        <f t="shared" si="0"/>
        <v>4489</v>
      </c>
      <c r="P18" s="489"/>
      <c r="Q18" s="244"/>
      <c r="R18" s="244"/>
      <c r="S18" s="244"/>
      <c r="T18" s="244"/>
      <c r="U18" s="244"/>
      <c r="V18" s="244"/>
      <c r="W18" s="244"/>
      <c r="X18" s="244"/>
      <c r="Y18" s="244"/>
      <c r="Z18" s="244"/>
      <c r="AA18" s="244"/>
      <c r="AB18" s="244"/>
    </row>
    <row r="19" spans="1:28" s="19" customFormat="1" ht="18.75" customHeight="1" x14ac:dyDescent="0.25">
      <c r="A19" s="913" t="str">
        <f>A15</f>
        <v>Anzahl Schüler/innen an den Schulen der Gemeinde</v>
      </c>
      <c r="B19" s="913"/>
      <c r="C19" s="913"/>
      <c r="D19" s="913"/>
      <c r="E19" s="913"/>
      <c r="F19" s="58" t="s">
        <v>337</v>
      </c>
      <c r="G19" s="916">
        <f>G15</f>
        <v>328</v>
      </c>
      <c r="H19" s="917"/>
      <c r="I19" s="916">
        <f>I15</f>
        <v>1126</v>
      </c>
      <c r="J19" s="917"/>
      <c r="K19" s="916">
        <f>K15</f>
        <v>1886</v>
      </c>
      <c r="L19" s="917"/>
      <c r="M19" s="916">
        <f>M15</f>
        <v>1037</v>
      </c>
      <c r="N19" s="917"/>
      <c r="O19" s="20">
        <f t="shared" si="0"/>
        <v>4377</v>
      </c>
      <c r="P19" s="489"/>
      <c r="Q19" s="244"/>
      <c r="R19" s="244"/>
      <c r="S19" s="244"/>
      <c r="T19" s="244"/>
      <c r="U19" s="244"/>
      <c r="V19" s="244"/>
      <c r="W19" s="244"/>
      <c r="X19" s="244"/>
      <c r="Y19" s="244"/>
      <c r="Z19" s="244"/>
      <c r="AA19" s="244"/>
      <c r="AB19" s="244"/>
    </row>
    <row r="20" spans="1:28" s="19" customFormat="1" ht="18.75" customHeight="1" x14ac:dyDescent="0.25">
      <c r="A20" s="913" t="str">
        <f>A16</f>
        <v>davon Schüler/innen aus Asylbereich</v>
      </c>
      <c r="B20" s="913"/>
      <c r="C20" s="913"/>
      <c r="D20" s="913"/>
      <c r="E20" s="913"/>
      <c r="F20" s="497" t="s">
        <v>1019</v>
      </c>
      <c r="G20" s="914">
        <f>G16</f>
        <v>4</v>
      </c>
      <c r="H20" s="915"/>
      <c r="I20" s="916">
        <f>I16</f>
        <v>23</v>
      </c>
      <c r="J20" s="917"/>
      <c r="K20" s="916">
        <f>K16</f>
        <v>39</v>
      </c>
      <c r="L20" s="917"/>
      <c r="M20" s="916">
        <f>M16</f>
        <v>27</v>
      </c>
      <c r="N20" s="917"/>
      <c r="O20" s="20">
        <f t="shared" si="0"/>
        <v>93</v>
      </c>
      <c r="P20" s="489"/>
      <c r="Q20" s="244"/>
      <c r="R20" s="244"/>
      <c r="S20" s="244"/>
      <c r="T20" s="244"/>
      <c r="U20" s="244"/>
      <c r="V20" s="244"/>
      <c r="W20" s="244"/>
      <c r="X20" s="244"/>
      <c r="Y20" s="244"/>
      <c r="Z20" s="244"/>
      <c r="AA20" s="244"/>
      <c r="AB20" s="244"/>
    </row>
    <row r="21" spans="1:28" s="19" customFormat="1" ht="18.75" customHeight="1" thickBot="1" x14ac:dyDescent="0.3">
      <c r="A21" s="913" t="str">
        <f>A17</f>
        <v>davon Schüler/innen in Talentförderung</v>
      </c>
      <c r="B21" s="913"/>
      <c r="C21" s="913"/>
      <c r="D21" s="913"/>
      <c r="E21" s="913"/>
      <c r="F21" s="497" t="s">
        <v>1020</v>
      </c>
      <c r="G21" s="916">
        <f>G17</f>
        <v>0</v>
      </c>
      <c r="H21" s="917"/>
      <c r="I21" s="916">
        <f t="shared" ref="I21" si="3">I17</f>
        <v>0</v>
      </c>
      <c r="J21" s="917"/>
      <c r="K21" s="916">
        <f t="shared" ref="K21" si="4">K17</f>
        <v>0</v>
      </c>
      <c r="L21" s="917"/>
      <c r="M21" s="916">
        <f t="shared" ref="M21" si="5">M17</f>
        <v>34</v>
      </c>
      <c r="N21" s="917"/>
      <c r="O21" s="20">
        <f>SUM(G21:N21)</f>
        <v>34</v>
      </c>
      <c r="P21" s="489"/>
      <c r="Q21" s="244"/>
      <c r="R21" s="244"/>
      <c r="S21" s="244"/>
      <c r="T21" s="244"/>
      <c r="U21" s="244"/>
      <c r="V21" s="244"/>
      <c r="W21" s="244"/>
      <c r="X21" s="244"/>
      <c r="Y21" s="244"/>
      <c r="Z21" s="244"/>
      <c r="AA21" s="244"/>
      <c r="AB21" s="244"/>
    </row>
    <row r="22" spans="1:28" s="19" customFormat="1" ht="18.75" customHeight="1" thickBot="1" x14ac:dyDescent="0.3">
      <c r="A22" s="920"/>
      <c r="B22" s="920"/>
      <c r="C22" s="920"/>
      <c r="D22" s="920"/>
      <c r="E22" s="920"/>
      <c r="F22" s="920"/>
      <c r="G22" s="921"/>
      <c r="H22" s="921"/>
      <c r="I22" s="921"/>
      <c r="J22" s="921"/>
      <c r="K22" s="921"/>
      <c r="L22" s="921"/>
      <c r="M22" s="921"/>
      <c r="N22" s="921"/>
      <c r="O22" s="921"/>
      <c r="P22" s="489"/>
      <c r="Q22" s="244"/>
      <c r="R22" s="244"/>
      <c r="S22" s="244"/>
      <c r="T22" s="244"/>
      <c r="U22" s="244"/>
      <c r="V22" s="244"/>
      <c r="W22" s="244"/>
      <c r="X22" s="305"/>
      <c r="Y22" s="305"/>
      <c r="Z22" s="305"/>
      <c r="AA22" s="305"/>
    </row>
    <row r="23" spans="1:28" s="9" customFormat="1" ht="39.75" customHeight="1" thickBot="1" x14ac:dyDescent="0.3">
      <c r="A23" s="890" t="s">
        <v>301</v>
      </c>
      <c r="B23" s="890"/>
      <c r="C23" s="890"/>
      <c r="D23" s="890"/>
      <c r="E23" s="890"/>
      <c r="F23" s="50"/>
      <c r="G23" s="21" t="s">
        <v>958</v>
      </c>
      <c r="H23" s="22" t="s">
        <v>957</v>
      </c>
      <c r="I23" s="247" t="s">
        <v>958</v>
      </c>
      <c r="J23" s="248" t="s">
        <v>957</v>
      </c>
      <c r="K23" s="23" t="s">
        <v>958</v>
      </c>
      <c r="L23" s="24" t="s">
        <v>957</v>
      </c>
      <c r="M23" s="25" t="s">
        <v>958</v>
      </c>
      <c r="N23" s="26" t="s">
        <v>957</v>
      </c>
      <c r="O23" s="60" t="s">
        <v>300</v>
      </c>
      <c r="P23" s="488"/>
      <c r="Q23" s="244"/>
      <c r="R23" s="244"/>
      <c r="S23" s="244"/>
      <c r="T23" s="244"/>
      <c r="U23" s="244"/>
      <c r="V23" s="244"/>
      <c r="W23" s="244"/>
      <c r="X23" s="302"/>
      <c r="Y23" s="302"/>
      <c r="Z23" s="302"/>
      <c r="AA23" s="302"/>
    </row>
    <row r="24" spans="1:28" s="27" customFormat="1" ht="18.75" customHeight="1" x14ac:dyDescent="0.2">
      <c r="A24" s="922" t="s">
        <v>302</v>
      </c>
      <c r="B24" s="923"/>
      <c r="C24" s="923"/>
      <c r="D24" s="923"/>
      <c r="E24" s="77"/>
      <c r="F24" s="44" t="s">
        <v>338</v>
      </c>
      <c r="G24" s="118">
        <f>SUMIF(Daten!$C$7:$C$390,A4,Daten!$BK$7:$BK$390)</f>
        <v>19.892369925868</v>
      </c>
      <c r="H24" s="119">
        <f>SUMIF(Daten!$C$7:$C$390,A4,Daten!$BL$7:$BL$390)</f>
        <v>1.23442201604621</v>
      </c>
      <c r="I24" s="118">
        <f>SUMIF(Daten!$C$7:$C$390,A4,Daten!$BM$7:$BM$390)</f>
        <v>90.025545389163199</v>
      </c>
      <c r="J24" s="119">
        <f>SUMIF(Daten!$C$7:$C$390,A4,Daten!$BN$7:$BN$390)</f>
        <v>0</v>
      </c>
      <c r="K24" s="118">
        <f>SUMIF(Daten!$C$7:$C$390,A4,Daten!$BO$7:$BO$390)</f>
        <v>134.15185149219499</v>
      </c>
      <c r="L24" s="119">
        <f>SUMIF(Daten!$C$7:$C$390,A4,Daten!$BP$7:$BP$390)</f>
        <v>49.545948980970103</v>
      </c>
      <c r="M24" s="118">
        <f>SUMIF(Daten!$C$7:$C$390,A4,Daten!$BQ$7:$BQ$390)</f>
        <v>94.955650687859602</v>
      </c>
      <c r="N24" s="119">
        <f>SUMIF(Daten!$C$7:$C$390,A4,Daten!$BR$7:$BR$390)</f>
        <v>6.5488115078981997</v>
      </c>
      <c r="O24" s="112">
        <f>SUM(G24:N24)</f>
        <v>396.35460000000029</v>
      </c>
      <c r="P24" s="488"/>
      <c r="Q24" s="244"/>
      <c r="R24" s="244"/>
      <c r="S24" s="244"/>
      <c r="T24" s="244"/>
      <c r="U24" s="244"/>
      <c r="V24" s="244"/>
      <c r="W24" s="244"/>
      <c r="X24" s="244"/>
      <c r="Y24" s="244"/>
      <c r="Z24" s="244"/>
      <c r="AA24" s="244"/>
      <c r="AB24" s="244"/>
    </row>
    <row r="25" spans="1:28" s="27" customFormat="1" ht="18.75" customHeight="1" x14ac:dyDescent="0.2">
      <c r="A25" s="877" t="str">
        <f>A24</f>
        <v>Anzahl Vollzeiteinheiten</v>
      </c>
      <c r="B25" s="877"/>
      <c r="C25" s="878"/>
      <c r="D25" s="878"/>
      <c r="E25" s="878"/>
      <c r="F25" s="44" t="s">
        <v>339</v>
      </c>
      <c r="G25" s="321">
        <f t="shared" ref="G25:N25" si="6">G24</f>
        <v>19.892369925868</v>
      </c>
      <c r="H25" s="322">
        <f t="shared" si="6"/>
        <v>1.23442201604621</v>
      </c>
      <c r="I25" s="321">
        <f t="shared" si="6"/>
        <v>90.025545389163199</v>
      </c>
      <c r="J25" s="322">
        <f t="shared" si="6"/>
        <v>0</v>
      </c>
      <c r="K25" s="321">
        <f t="shared" si="6"/>
        <v>134.15185149219499</v>
      </c>
      <c r="L25" s="322">
        <f>L24</f>
        <v>49.545948980970103</v>
      </c>
      <c r="M25" s="111">
        <f t="shared" si="6"/>
        <v>94.955650687859602</v>
      </c>
      <c r="N25" s="110">
        <f t="shared" si="6"/>
        <v>6.5488115078981997</v>
      </c>
      <c r="O25" s="112">
        <f>SUM(G25:N25)</f>
        <v>396.35460000000029</v>
      </c>
      <c r="P25" s="488"/>
      <c r="Q25" s="244"/>
      <c r="R25" s="244"/>
      <c r="S25" s="244"/>
      <c r="T25" s="244"/>
      <c r="U25" s="244"/>
      <c r="V25" s="244"/>
      <c r="W25" s="244"/>
      <c r="X25" s="244"/>
      <c r="Y25" s="244"/>
      <c r="Z25" s="244"/>
      <c r="AA25" s="244"/>
      <c r="AB25" s="244"/>
    </row>
    <row r="26" spans="1:28" s="11" customFormat="1" ht="18.75" customHeight="1" x14ac:dyDescent="0.25">
      <c r="A26" s="924" t="s">
        <v>399</v>
      </c>
      <c r="B26" s="925"/>
      <c r="C26" s="926"/>
      <c r="D26" s="927"/>
      <c r="E26" s="362" t="s">
        <v>4</v>
      </c>
      <c r="F26" s="44">
        <v>5</v>
      </c>
      <c r="G26" s="28">
        <f t="shared" ref="G26:N26" si="7">G25*$D11</f>
        <v>3206746.0522883185</v>
      </c>
      <c r="H26" s="29">
        <f t="shared" si="7"/>
        <v>198994.7875273712</v>
      </c>
      <c r="I26" s="28">
        <f t="shared" si="7"/>
        <v>14512552.468994215</v>
      </c>
      <c r="J26" s="29">
        <f t="shared" si="7"/>
        <v>0</v>
      </c>
      <c r="K26" s="28">
        <f t="shared" si="7"/>
        <v>21625926.009969562</v>
      </c>
      <c r="L26" s="29">
        <f>L25*$D11</f>
        <v>7987046.1334521743</v>
      </c>
      <c r="M26" s="28">
        <f t="shared" si="7"/>
        <v>15307309.240705045</v>
      </c>
      <c r="N26" s="29">
        <f t="shared" si="7"/>
        <v>1055700.026110213</v>
      </c>
      <c r="O26" s="30">
        <f>SUM(G26:N26)</f>
        <v>63894274.719046898</v>
      </c>
      <c r="P26" s="490"/>
      <c r="Q26" s="244"/>
      <c r="R26" s="244"/>
      <c r="S26" s="244"/>
      <c r="T26" s="244"/>
      <c r="U26" s="244"/>
      <c r="V26" s="244"/>
      <c r="W26" s="244"/>
      <c r="X26" s="244"/>
      <c r="Y26" s="244"/>
      <c r="Z26" s="244"/>
      <c r="AA26" s="244"/>
      <c r="AB26" s="244"/>
    </row>
    <row r="27" spans="1:28" s="11" customFormat="1" ht="18.75" customHeight="1" x14ac:dyDescent="0.2">
      <c r="A27" s="922"/>
      <c r="B27" s="923"/>
      <c r="C27" s="928"/>
      <c r="D27" s="929"/>
      <c r="E27" s="363" t="s">
        <v>290</v>
      </c>
      <c r="F27" s="44">
        <v>6</v>
      </c>
      <c r="G27" s="31">
        <f>IF(G19=0,0,G26/G19)</f>
        <v>9776.6647935619476</v>
      </c>
      <c r="H27" s="32">
        <f>IF(G19=0,0,H26/G19)</f>
        <v>606.69142538832682</v>
      </c>
      <c r="I27" s="31">
        <f>IF(I19=0,0,I26/I19)</f>
        <v>12888.590114559694</v>
      </c>
      <c r="J27" s="32">
        <f>IF(I19=0,0,J26/I19)</f>
        <v>0</v>
      </c>
      <c r="K27" s="31">
        <f>IF(K19=0,0,K26/K19)</f>
        <v>11466.556739114296</v>
      </c>
      <c r="L27" s="32">
        <f>IF(K19=0,0,L26/K19)</f>
        <v>4234.9131142376318</v>
      </c>
      <c r="M27" s="31">
        <f>IF(M19=0,0,M26/M19)</f>
        <v>14761.146808780179</v>
      </c>
      <c r="N27" s="32">
        <f>IF(M19=0,0,N26/M19)</f>
        <v>1018.0328120638505</v>
      </c>
      <c r="O27" s="33">
        <f>IF(O19=0,0,O26/O19)</f>
        <v>14597.732400970275</v>
      </c>
      <c r="P27" s="490"/>
      <c r="Q27" s="244"/>
      <c r="R27" s="244"/>
      <c r="S27" s="244"/>
      <c r="T27" s="244"/>
      <c r="U27" s="244"/>
      <c r="V27" s="244"/>
      <c r="W27" s="244"/>
      <c r="X27" s="244"/>
      <c r="Y27" s="244"/>
      <c r="Z27" s="244"/>
      <c r="AA27" s="244"/>
      <c r="AB27" s="244"/>
    </row>
    <row r="28" spans="1:28" s="11" customFormat="1" ht="18.75" customHeight="1" x14ac:dyDescent="0.2">
      <c r="A28" s="687" t="s">
        <v>1021</v>
      </c>
      <c r="B28" s="589"/>
      <c r="C28" s="590"/>
      <c r="D28" s="590"/>
      <c r="E28" s="77"/>
      <c r="F28" s="588" t="s">
        <v>961</v>
      </c>
      <c r="G28" s="31">
        <f>IF(G20=0,0,-G20*G27)</f>
        <v>-39106.65917424779</v>
      </c>
      <c r="H28" s="32">
        <f>IF(G20=0,0,-G20*H27)</f>
        <v>-2426.7657015533073</v>
      </c>
      <c r="I28" s="31">
        <f>IF(I20=0,0,-I20*I27)</f>
        <v>-296437.57263487298</v>
      </c>
      <c r="J28" s="32">
        <f>IF(I20=0,0,-I20*J27)</f>
        <v>0</v>
      </c>
      <c r="K28" s="31">
        <f>IF(K20=0,0,-K20*K27)</f>
        <v>-447195.71282545757</v>
      </c>
      <c r="L28" s="32">
        <f>IF(K20=0,0,-K20*L27)</f>
        <v>-165161.61145526764</v>
      </c>
      <c r="M28" s="31">
        <f>IF(M20=0,0,-M20*M27)</f>
        <v>-398550.9638370648</v>
      </c>
      <c r="N28" s="32">
        <f>IF(M20=0,0,-M20*N27)</f>
        <v>-27486.885925723964</v>
      </c>
      <c r="O28" s="33">
        <f>G28+H28+K28+L28+M28+N28</f>
        <v>-1079928.598919315</v>
      </c>
      <c r="P28" s="490"/>
      <c r="Q28" s="244"/>
      <c r="R28" s="244"/>
      <c r="S28" s="244"/>
      <c r="T28" s="244"/>
      <c r="U28" s="244"/>
      <c r="V28" s="244"/>
      <c r="W28" s="244"/>
      <c r="X28" s="244"/>
      <c r="Y28" s="244"/>
      <c r="Z28" s="244"/>
      <c r="AA28" s="244"/>
      <c r="AB28" s="244"/>
    </row>
    <row r="29" spans="1:28" s="11" customFormat="1" ht="18.75" customHeight="1" x14ac:dyDescent="0.2">
      <c r="A29" s="687" t="s">
        <v>990</v>
      </c>
      <c r="B29" s="589"/>
      <c r="C29" s="590"/>
      <c r="D29" s="590"/>
      <c r="E29" s="77"/>
      <c r="F29" s="588" t="s">
        <v>962</v>
      </c>
      <c r="G29" s="31">
        <f>IF(G21=0,0,-G21*G27)</f>
        <v>0</v>
      </c>
      <c r="H29" s="32">
        <f>IF(G21=0,0,-G21*H27)</f>
        <v>0</v>
      </c>
      <c r="I29" s="31">
        <f>IF(I21=0,0,-I21*I27)</f>
        <v>0</v>
      </c>
      <c r="J29" s="32">
        <f>IF(I21=0,0,-I21*J27)</f>
        <v>0</v>
      </c>
      <c r="K29" s="31">
        <f>IF(K21=0,0,-K21*K27)</f>
        <v>0</v>
      </c>
      <c r="L29" s="32">
        <f>IF(K21=0,0,-K21*L27)</f>
        <v>0</v>
      </c>
      <c r="M29" s="31">
        <f>IF(M21=0,0,-M21*M27)</f>
        <v>-501878.99149852607</v>
      </c>
      <c r="N29" s="32">
        <f>IF(M21=0,0,-M21*N27)</f>
        <v>-34613.11561017092</v>
      </c>
      <c r="O29" s="33">
        <f>G29+H29+I29+J29+K29+L29+M29+N29</f>
        <v>-536492.10710869695</v>
      </c>
      <c r="P29" s="490"/>
      <c r="Q29" s="244"/>
      <c r="R29" s="244"/>
      <c r="S29" s="244"/>
      <c r="T29" s="244"/>
      <c r="U29" s="244"/>
      <c r="V29" s="244"/>
      <c r="W29" s="244"/>
      <c r="X29" s="244"/>
      <c r="Y29" s="244"/>
      <c r="Z29" s="244"/>
      <c r="AA29" s="244"/>
      <c r="AB29" s="244"/>
    </row>
    <row r="30" spans="1:28" s="11" customFormat="1" ht="32.1" customHeight="1" x14ac:dyDescent="0.25">
      <c r="A30" s="882" t="s">
        <v>1022</v>
      </c>
      <c r="B30" s="882"/>
      <c r="C30" s="883"/>
      <c r="D30" s="883"/>
      <c r="E30" s="883"/>
      <c r="F30" s="44">
        <v>8</v>
      </c>
      <c r="G30" s="28">
        <f t="shared" ref="G30:N30" si="8">G26+G28+G29</f>
        <v>3167639.3931140709</v>
      </c>
      <c r="H30" s="29">
        <f t="shared" si="8"/>
        <v>196568.02182581788</v>
      </c>
      <c r="I30" s="28">
        <f t="shared" si="8"/>
        <v>14216114.896359343</v>
      </c>
      <c r="J30" s="29">
        <f t="shared" si="8"/>
        <v>0</v>
      </c>
      <c r="K30" s="28">
        <f t="shared" si="8"/>
        <v>21178730.297144104</v>
      </c>
      <c r="L30" s="29">
        <f t="shared" si="8"/>
        <v>7821884.521996907</v>
      </c>
      <c r="M30" s="28">
        <f t="shared" si="8"/>
        <v>14406879.285369454</v>
      </c>
      <c r="N30" s="29">
        <f t="shared" si="8"/>
        <v>993600.0245743182</v>
      </c>
      <c r="O30" s="30">
        <f>SUM(G30:N30)</f>
        <v>61981416.440384015</v>
      </c>
      <c r="P30" s="490"/>
      <c r="Q30" s="244"/>
      <c r="R30" s="244"/>
      <c r="S30" s="244"/>
      <c r="T30" s="244"/>
      <c r="U30" s="244"/>
      <c r="V30" s="244"/>
      <c r="W30" s="244"/>
      <c r="X30" s="244"/>
      <c r="Y30" s="244"/>
      <c r="Z30" s="244"/>
      <c r="AA30" s="244"/>
      <c r="AB30" s="244"/>
    </row>
    <row r="31" spans="1:28" s="11" customFormat="1" ht="18.75" customHeight="1" collapsed="1" x14ac:dyDescent="0.2">
      <c r="A31" s="922" t="s">
        <v>303</v>
      </c>
      <c r="B31" s="923"/>
      <c r="C31" s="932"/>
      <c r="D31" s="932"/>
      <c r="E31" s="933"/>
      <c r="F31" s="44">
        <v>9</v>
      </c>
      <c r="G31" s="31">
        <f t="shared" ref="G31:N31" si="9">-0.5*G30</f>
        <v>-1583819.6965570354</v>
      </c>
      <c r="H31" s="32">
        <f t="shared" si="9"/>
        <v>-98284.01091290894</v>
      </c>
      <c r="I31" s="31">
        <f t="shared" si="9"/>
        <v>-7108057.4481796715</v>
      </c>
      <c r="J31" s="32">
        <f t="shared" si="9"/>
        <v>0</v>
      </c>
      <c r="K31" s="31">
        <f t="shared" si="9"/>
        <v>-10589365.148572052</v>
      </c>
      <c r="L31" s="32">
        <f>-0.5*L30</f>
        <v>-3910942.2609984535</v>
      </c>
      <c r="M31" s="31">
        <f t="shared" si="9"/>
        <v>-7203439.642684727</v>
      </c>
      <c r="N31" s="32">
        <f t="shared" si="9"/>
        <v>-496800.0122871591</v>
      </c>
      <c r="O31" s="33">
        <f>SUM(G31:N31)</f>
        <v>-30990708.220192008</v>
      </c>
      <c r="P31" s="490"/>
      <c r="Q31" s="244"/>
      <c r="R31" s="244"/>
      <c r="S31" s="244"/>
      <c r="T31" s="244"/>
      <c r="U31" s="244"/>
      <c r="V31" s="244"/>
      <c r="W31" s="244"/>
      <c r="X31" s="244"/>
      <c r="Y31" s="244"/>
      <c r="Z31" s="244"/>
      <c r="AA31" s="244"/>
      <c r="AB31" s="244"/>
    </row>
    <row r="32" spans="1:28" s="11" customFormat="1" ht="18.75" customHeight="1" x14ac:dyDescent="0.2">
      <c r="A32" s="934"/>
      <c r="B32" s="934"/>
      <c r="C32" s="934"/>
      <c r="D32" s="934"/>
      <c r="E32" s="934"/>
      <c r="F32" s="34"/>
      <c r="G32" s="31"/>
      <c r="H32" s="32"/>
      <c r="I32" s="31"/>
      <c r="J32" s="32"/>
      <c r="K32" s="31"/>
      <c r="L32" s="32"/>
      <c r="M32" s="31"/>
      <c r="N32" s="32"/>
      <c r="O32" s="33"/>
      <c r="P32" s="490"/>
      <c r="Q32" s="244"/>
      <c r="R32" s="244"/>
      <c r="S32" s="244"/>
      <c r="T32" s="244"/>
      <c r="U32" s="244"/>
      <c r="V32" s="244"/>
      <c r="W32" s="244"/>
      <c r="X32" s="244"/>
      <c r="Y32" s="244"/>
      <c r="Z32" s="244"/>
      <c r="AA32" s="244"/>
      <c r="AB32" s="244"/>
    </row>
    <row r="33" spans="1:28" s="8" customFormat="1" ht="18.75" customHeight="1" x14ac:dyDescent="0.25">
      <c r="A33" s="880" t="s">
        <v>304</v>
      </c>
      <c r="B33" s="880"/>
      <c r="C33" s="881"/>
      <c r="D33" s="881"/>
      <c r="E33" s="881"/>
      <c r="F33" s="44">
        <v>10</v>
      </c>
      <c r="G33" s="35">
        <f t="shared" ref="G33:N33" si="10">G30+G31</f>
        <v>1583819.6965570354</v>
      </c>
      <c r="H33" s="83">
        <f t="shared" si="10"/>
        <v>98284.01091290894</v>
      </c>
      <c r="I33" s="35">
        <f>I30+I31</f>
        <v>7108057.4481796715</v>
      </c>
      <c r="J33" s="83">
        <f>J30+J31</f>
        <v>0</v>
      </c>
      <c r="K33" s="35">
        <f t="shared" si="10"/>
        <v>10589365.148572052</v>
      </c>
      <c r="L33" s="83">
        <f>L30+L31</f>
        <v>3910942.2609984535</v>
      </c>
      <c r="M33" s="35">
        <f t="shared" si="10"/>
        <v>7203439.642684727</v>
      </c>
      <c r="N33" s="83">
        <f t="shared" si="10"/>
        <v>496800.0122871591</v>
      </c>
      <c r="O33" s="30">
        <f>SUM(G33:N33)</f>
        <v>30990708.220192008</v>
      </c>
      <c r="P33" s="491"/>
      <c r="Q33" s="244"/>
      <c r="R33" s="244"/>
      <c r="S33" s="244"/>
      <c r="T33" s="244"/>
      <c r="U33" s="244"/>
      <c r="V33" s="244"/>
      <c r="W33" s="244"/>
      <c r="X33" s="244"/>
      <c r="Y33" s="244"/>
      <c r="Z33" s="244"/>
      <c r="AA33" s="244"/>
      <c r="AB33" s="244"/>
    </row>
    <row r="34" spans="1:28" s="39" customFormat="1" ht="18.75" customHeight="1" x14ac:dyDescent="0.25">
      <c r="A34" s="934"/>
      <c r="B34" s="934"/>
      <c r="C34" s="934"/>
      <c r="D34" s="934"/>
      <c r="E34" s="934"/>
      <c r="F34" s="44"/>
      <c r="G34" s="36"/>
      <c r="H34" s="37"/>
      <c r="I34" s="36"/>
      <c r="J34" s="37"/>
      <c r="K34" s="36"/>
      <c r="L34" s="37"/>
      <c r="M34" s="36"/>
      <c r="N34" s="37"/>
      <c r="O34" s="38"/>
      <c r="P34" s="492"/>
      <c r="Q34" s="244"/>
      <c r="R34" s="244"/>
      <c r="S34" s="244"/>
      <c r="T34" s="244"/>
      <c r="U34" s="244"/>
      <c r="V34" s="244"/>
      <c r="W34" s="244"/>
      <c r="X34" s="244"/>
      <c r="Y34" s="244"/>
      <c r="Z34" s="244"/>
      <c r="AA34" s="244"/>
      <c r="AB34" s="244"/>
    </row>
    <row r="35" spans="1:28" s="11" customFormat="1" ht="18.75" customHeight="1" x14ac:dyDescent="0.2">
      <c r="A35" s="877" t="s">
        <v>305</v>
      </c>
      <c r="B35" s="877"/>
      <c r="C35" s="878"/>
      <c r="D35" s="878"/>
      <c r="E35" s="878"/>
      <c r="F35" s="44">
        <v>11</v>
      </c>
      <c r="G35" s="45">
        <f t="shared" ref="G35:N35" si="11">G78</f>
        <v>-1895.9744609747088</v>
      </c>
      <c r="H35" s="46">
        <f t="shared" si="11"/>
        <v>-120.82302708423759</v>
      </c>
      <c r="I35" s="45">
        <f>I78</f>
        <v>-2446.4466483395695</v>
      </c>
      <c r="J35" s="46">
        <f t="shared" si="11"/>
        <v>0</v>
      </c>
      <c r="K35" s="45">
        <f t="shared" si="11"/>
        <v>-2100.8076585455674</v>
      </c>
      <c r="L35" s="46">
        <f t="shared" si="11"/>
        <v>-614.97952103157786</v>
      </c>
      <c r="M35" s="45">
        <f t="shared" si="11"/>
        <v>-2685.1055485007764</v>
      </c>
      <c r="N35" s="46">
        <f t="shared" si="11"/>
        <v>-126.09726381969614</v>
      </c>
      <c r="O35" s="62"/>
      <c r="P35" s="490"/>
      <c r="Q35" s="244"/>
      <c r="R35" s="244"/>
      <c r="S35" s="244"/>
      <c r="T35" s="244"/>
      <c r="U35" s="244"/>
      <c r="V35" s="244"/>
      <c r="W35" s="244"/>
      <c r="X35" s="244"/>
      <c r="Y35" s="244"/>
      <c r="Z35" s="244"/>
      <c r="AA35" s="244"/>
      <c r="AB35" s="244"/>
    </row>
    <row r="36" spans="1:28" s="27" customFormat="1" ht="18.75" customHeight="1" x14ac:dyDescent="0.2">
      <c r="A36" s="930" t="s">
        <v>306</v>
      </c>
      <c r="B36" s="931"/>
      <c r="C36" s="932"/>
      <c r="D36" s="932"/>
      <c r="E36" s="933"/>
      <c r="F36" s="44">
        <v>12</v>
      </c>
      <c r="G36" s="31">
        <f t="shared" ref="G36:N36" si="12">G77</f>
        <v>-637047.41888750216</v>
      </c>
      <c r="H36" s="32">
        <f t="shared" si="12"/>
        <v>-40596.537100303831</v>
      </c>
      <c r="I36" s="31">
        <f>I35*I18</f>
        <v>-2673966.1866351496</v>
      </c>
      <c r="J36" s="32">
        <f t="shared" si="12"/>
        <v>0</v>
      </c>
      <c r="K36" s="31">
        <f t="shared" si="12"/>
        <v>-4004139.3971878518</v>
      </c>
      <c r="L36" s="32">
        <f t="shared" si="12"/>
        <v>-1172150.9670861873</v>
      </c>
      <c r="M36" s="31">
        <f t="shared" si="12"/>
        <v>-3098611.8029698962</v>
      </c>
      <c r="N36" s="32">
        <f t="shared" si="12"/>
        <v>-145516.24244792934</v>
      </c>
      <c r="O36" s="33">
        <f>SUM(G36:N36)</f>
        <v>-11772028.55231482</v>
      </c>
      <c r="P36" s="490"/>
      <c r="Q36" s="244"/>
      <c r="R36" s="244"/>
      <c r="S36" s="244"/>
      <c r="T36" s="244"/>
      <c r="U36" s="244"/>
      <c r="V36" s="244"/>
      <c r="W36" s="244"/>
      <c r="X36" s="244"/>
      <c r="Y36" s="244"/>
      <c r="Z36" s="244"/>
      <c r="AA36" s="244"/>
      <c r="AB36" s="244"/>
    </row>
    <row r="37" spans="1:28" s="11" customFormat="1" ht="18.75" customHeight="1" x14ac:dyDescent="0.2">
      <c r="A37" s="934"/>
      <c r="B37" s="934"/>
      <c r="C37" s="934"/>
      <c r="D37" s="934"/>
      <c r="E37" s="934"/>
      <c r="F37" s="65"/>
      <c r="G37" s="41"/>
      <c r="H37" s="42"/>
      <c r="I37" s="41"/>
      <c r="J37" s="42"/>
      <c r="K37" s="41"/>
      <c r="L37" s="42"/>
      <c r="M37" s="41"/>
      <c r="N37" s="42"/>
      <c r="O37" s="43"/>
      <c r="P37" s="490"/>
      <c r="Q37" s="244"/>
      <c r="R37" s="244"/>
      <c r="S37" s="244"/>
      <c r="T37" s="244"/>
      <c r="U37" s="244"/>
      <c r="V37" s="244"/>
      <c r="W37" s="244"/>
      <c r="X37" s="244"/>
      <c r="Y37" s="244"/>
      <c r="Z37" s="244"/>
      <c r="AA37" s="244"/>
      <c r="AB37" s="244"/>
    </row>
    <row r="38" spans="1:28" s="11" customFormat="1" ht="18.75" customHeight="1" x14ac:dyDescent="0.2">
      <c r="A38" s="829" t="s">
        <v>307</v>
      </c>
      <c r="B38" s="935" t="s">
        <v>4</v>
      </c>
      <c r="C38" s="936"/>
      <c r="D38" s="936"/>
      <c r="E38" s="937"/>
      <c r="F38" s="44">
        <v>13</v>
      </c>
      <c r="G38" s="35">
        <f t="shared" ref="G38:N38" si="13">G33+G36</f>
        <v>946772.27766953327</v>
      </c>
      <c r="H38" s="83">
        <f t="shared" si="13"/>
        <v>57687.473812605109</v>
      </c>
      <c r="I38" s="35">
        <f t="shared" si="13"/>
        <v>4434091.2615445219</v>
      </c>
      <c r="J38" s="83">
        <f t="shared" si="13"/>
        <v>0</v>
      </c>
      <c r="K38" s="35">
        <f t="shared" si="13"/>
        <v>6585225.7513842005</v>
      </c>
      <c r="L38" s="83">
        <f>L33+L36</f>
        <v>2738791.2939122664</v>
      </c>
      <c r="M38" s="35">
        <f>M33+M36</f>
        <v>4104827.8397148307</v>
      </c>
      <c r="N38" s="83">
        <f t="shared" si="13"/>
        <v>351283.76983922976</v>
      </c>
      <c r="O38" s="30">
        <f>SUM(G38:N38)</f>
        <v>19218679.667877186</v>
      </c>
      <c r="P38" s="493"/>
      <c r="Q38" s="244"/>
      <c r="R38" s="244"/>
      <c r="S38" s="244"/>
      <c r="T38" s="244"/>
      <c r="U38" s="244"/>
      <c r="V38" s="244"/>
      <c r="W38" s="244"/>
      <c r="X38" s="244"/>
      <c r="Y38" s="244"/>
      <c r="Z38" s="244"/>
      <c r="AA38" s="244"/>
      <c r="AB38" s="244"/>
    </row>
    <row r="39" spans="1:28" s="11" customFormat="1" ht="32.1" customHeight="1" x14ac:dyDescent="0.2">
      <c r="A39" s="830"/>
      <c r="B39" s="861" t="s">
        <v>1023</v>
      </c>
      <c r="C39" s="862"/>
      <c r="D39" s="862"/>
      <c r="E39" s="863"/>
      <c r="F39" s="44">
        <v>14</v>
      </c>
      <c r="G39" s="45">
        <f>IF(G19=0,0,G38/(G19-G20))</f>
        <v>2922.1366594738683</v>
      </c>
      <c r="H39" s="46">
        <f>IF(G19=0,0,H38/(G19-G20))</f>
        <v>178.04775868087995</v>
      </c>
      <c r="I39" s="45">
        <f>IF(I19=0,0,I38/(I19-I20))</f>
        <v>4020.0283422887778</v>
      </c>
      <c r="J39" s="46">
        <f>IF(I19=0,0,J38/(I19-I20))</f>
        <v>0</v>
      </c>
      <c r="K39" s="45">
        <f>IF(K19=0,0,K38/(K19-K20))</f>
        <v>3565.3631572193831</v>
      </c>
      <c r="L39" s="46">
        <f>IF(K19=0,0,L38/(K19-K20))</f>
        <v>1482.8323193894241</v>
      </c>
      <c r="M39" s="45">
        <f>IF(M19=0,0,M38/(M19-M20))</f>
        <v>4064.1859799156741</v>
      </c>
      <c r="N39" s="46">
        <f>IF(M19=0,0,N38/(M19-M20))</f>
        <v>347.80571271210869</v>
      </c>
      <c r="O39" s="46">
        <f>IF(O19=0,0,O38/(O19-O20))</f>
        <v>4486.1530503915001</v>
      </c>
      <c r="P39" s="490"/>
      <c r="Q39" s="244"/>
      <c r="R39" s="244"/>
      <c r="S39" s="244"/>
      <c r="T39" s="244"/>
      <c r="U39" s="244"/>
      <c r="V39" s="244"/>
      <c r="W39" s="244"/>
      <c r="X39" s="244"/>
      <c r="Y39" s="244"/>
      <c r="Z39" s="244"/>
      <c r="AA39" s="244"/>
      <c r="AB39" s="244"/>
    </row>
    <row r="40" spans="1:28" s="11" customFormat="1" ht="18.75" customHeight="1" thickBot="1" x14ac:dyDescent="0.25">
      <c r="A40" s="831"/>
      <c r="B40" s="864" t="s">
        <v>426</v>
      </c>
      <c r="C40" s="865"/>
      <c r="D40" s="865"/>
      <c r="E40" s="866"/>
      <c r="F40" s="47">
        <v>15</v>
      </c>
      <c r="G40" s="48">
        <f>IF(I8=0,0,G38/$I8)</f>
        <v>22.400858338330373</v>
      </c>
      <c r="H40" s="49">
        <f>IF($I8=0,0,H38/$I8)</f>
        <v>1.3648994158903374</v>
      </c>
      <c r="I40" s="48">
        <f t="shared" ref="I40:J40" si="14">IF($I8=0,0,I38/$I8)</f>
        <v>104.91165885589783</v>
      </c>
      <c r="J40" s="49">
        <f t="shared" si="14"/>
        <v>0</v>
      </c>
      <c r="K40" s="48">
        <f>IF($I8=0,0,K38/$I8)</f>
        <v>155.80801493870106</v>
      </c>
      <c r="L40" s="49">
        <f>IF($I8=0,0,L38/$I8)</f>
        <v>64.80045649857486</v>
      </c>
      <c r="M40" s="48">
        <f>IF($I8=0,0,M38/$I8)</f>
        <v>97.121207611849769</v>
      </c>
      <c r="N40" s="49">
        <f>IF($I8=0,0,N38/$I8)</f>
        <v>8.3114579401213717</v>
      </c>
      <c r="O40" s="82">
        <f>IF($I8=0,0,O38/$I8)</f>
        <v>454.71855359936558</v>
      </c>
      <c r="P40" s="490"/>
      <c r="Q40" s="244"/>
      <c r="R40" s="244"/>
      <c r="S40" s="244"/>
      <c r="T40" s="244"/>
      <c r="U40" s="244"/>
      <c r="V40" s="244"/>
      <c r="W40" s="244"/>
      <c r="X40" s="244"/>
      <c r="Y40" s="244"/>
      <c r="Z40" s="244"/>
      <c r="AA40" s="244"/>
      <c r="AB40" s="244"/>
    </row>
    <row r="41" spans="1:28" s="11" customFormat="1" ht="18.75" customHeight="1" thickBot="1" x14ac:dyDescent="0.25">
      <c r="A41" s="293"/>
      <c r="B41" s="530"/>
      <c r="C41" s="326"/>
      <c r="D41" s="294"/>
      <c r="E41" s="294"/>
      <c r="F41" s="295"/>
      <c r="G41" s="249"/>
      <c r="H41" s="249"/>
      <c r="I41" s="249"/>
      <c r="J41" s="249"/>
      <c r="K41" s="249"/>
      <c r="L41" s="249"/>
      <c r="M41" s="249"/>
      <c r="N41" s="249"/>
      <c r="O41" s="245"/>
      <c r="P41" s="490"/>
      <c r="Q41" s="244"/>
      <c r="R41" s="244"/>
      <c r="S41" s="244"/>
      <c r="T41" s="244"/>
      <c r="U41" s="244"/>
      <c r="V41" s="244"/>
      <c r="W41" s="244"/>
      <c r="X41" s="244"/>
      <c r="Y41" s="244"/>
      <c r="Z41" s="244"/>
      <c r="AA41" s="244"/>
      <c r="AB41" s="244"/>
    </row>
    <row r="42" spans="1:28" s="9" customFormat="1" ht="26.1" customHeight="1" thickBot="1" x14ac:dyDescent="0.3">
      <c r="A42" s="890" t="s">
        <v>308</v>
      </c>
      <c r="B42" s="890"/>
      <c r="C42" s="890"/>
      <c r="D42" s="890"/>
      <c r="E42" s="890"/>
      <c r="F42" s="50"/>
      <c r="G42" s="943" t="s">
        <v>0</v>
      </c>
      <c r="H42" s="944"/>
      <c r="I42" s="867" t="s">
        <v>389</v>
      </c>
      <c r="J42" s="868"/>
      <c r="K42" s="945" t="s">
        <v>1</v>
      </c>
      <c r="L42" s="946"/>
      <c r="M42" s="947" t="s">
        <v>280</v>
      </c>
      <c r="N42" s="948"/>
      <c r="O42" s="938" t="s">
        <v>300</v>
      </c>
      <c r="P42" s="488"/>
      <c r="Q42" s="244"/>
      <c r="R42" s="244"/>
      <c r="S42" s="244"/>
      <c r="T42" s="244"/>
      <c r="U42" s="244"/>
      <c r="V42" s="244"/>
      <c r="W42" s="244"/>
      <c r="X42" s="244"/>
      <c r="Y42" s="244"/>
      <c r="Z42" s="244"/>
      <c r="AA42" s="244"/>
      <c r="AB42" s="244"/>
    </row>
    <row r="43" spans="1:28" ht="42.75" customHeight="1" thickBot="1" x14ac:dyDescent="0.3">
      <c r="A43" s="879" t="s">
        <v>309</v>
      </c>
      <c r="B43" s="879"/>
      <c r="C43" s="879"/>
      <c r="D43" s="879"/>
      <c r="E43" s="879"/>
      <c r="G43" s="21" t="s">
        <v>958</v>
      </c>
      <c r="H43" s="22" t="s">
        <v>957</v>
      </c>
      <c r="I43" s="247" t="s">
        <v>958</v>
      </c>
      <c r="J43" s="248" t="s">
        <v>957</v>
      </c>
      <c r="K43" s="23" t="s">
        <v>958</v>
      </c>
      <c r="L43" s="24" t="s">
        <v>957</v>
      </c>
      <c r="M43" s="25" t="s">
        <v>958</v>
      </c>
      <c r="N43" s="26" t="s">
        <v>957</v>
      </c>
      <c r="O43" s="939"/>
      <c r="P43" s="487"/>
      <c r="Q43" s="244"/>
      <c r="R43" s="244"/>
      <c r="S43" s="244"/>
      <c r="T43" s="244"/>
      <c r="U43" s="244"/>
      <c r="V43" s="244"/>
      <c r="W43" s="244"/>
      <c r="X43" s="244"/>
      <c r="Y43" s="244"/>
      <c r="Z43" s="244"/>
      <c r="AA43" s="244"/>
      <c r="AB43" s="244"/>
    </row>
    <row r="44" spans="1:28" ht="18.75" customHeight="1" x14ac:dyDescent="0.2">
      <c r="A44" s="877" t="s">
        <v>400</v>
      </c>
      <c r="B44" s="877"/>
      <c r="C44" s="878"/>
      <c r="D44" s="878"/>
      <c r="E44" s="878"/>
      <c r="F44" s="44">
        <v>16</v>
      </c>
      <c r="G44" s="940">
        <f>Daten!E4</f>
        <v>17431</v>
      </c>
      <c r="H44" s="941"/>
      <c r="I44" s="940">
        <f>Daten!F4</f>
        <v>3921</v>
      </c>
      <c r="J44" s="941"/>
      <c r="K44" s="942">
        <f>Daten!G4</f>
        <v>56545</v>
      </c>
      <c r="L44" s="941"/>
      <c r="M44" s="942">
        <f>Daten!H4</f>
        <v>29536</v>
      </c>
      <c r="N44" s="941"/>
      <c r="O44" s="61">
        <f>SUM(G44:N44)</f>
        <v>107433</v>
      </c>
      <c r="P44" s="487"/>
      <c r="Q44" s="280"/>
      <c r="R44" s="280"/>
      <c r="S44" s="280"/>
      <c r="T44" s="244"/>
      <c r="U44" s="244"/>
      <c r="V44" s="244"/>
      <c r="W44" s="244"/>
      <c r="X44" s="244"/>
      <c r="Y44" s="244"/>
      <c r="Z44" s="244"/>
      <c r="AA44" s="244"/>
      <c r="AB44" s="244"/>
    </row>
    <row r="45" spans="1:28" s="51" customFormat="1" ht="18.75" customHeight="1" x14ac:dyDescent="0.25">
      <c r="A45" s="877" t="s">
        <v>964</v>
      </c>
      <c r="B45" s="877"/>
      <c r="C45" s="878"/>
      <c r="D45" s="878"/>
      <c r="E45" s="878"/>
      <c r="F45" s="823" t="s">
        <v>1024</v>
      </c>
      <c r="G45" s="884">
        <f>Daten!M4</f>
        <v>422</v>
      </c>
      <c r="H45" s="885"/>
      <c r="I45" s="884">
        <f>Daten!W4</f>
        <v>83</v>
      </c>
      <c r="J45" s="885"/>
      <c r="K45" s="949">
        <f>Daten!AG4</f>
        <v>1566</v>
      </c>
      <c r="L45" s="885"/>
      <c r="M45" s="949">
        <f>Daten!AQ4</f>
        <v>761</v>
      </c>
      <c r="N45" s="885"/>
      <c r="O45" s="52">
        <f>SUM(G45:N45)</f>
        <v>2832</v>
      </c>
      <c r="P45" s="487"/>
      <c r="Q45" s="280"/>
      <c r="R45" s="328"/>
      <c r="S45" s="306"/>
      <c r="T45" s="244"/>
      <c r="U45" s="244"/>
      <c r="V45" s="244"/>
      <c r="W45" s="244"/>
      <c r="X45" s="244"/>
      <c r="Y45" s="244"/>
      <c r="Z45" s="244"/>
      <c r="AA45" s="244"/>
      <c r="AB45" s="244"/>
    </row>
    <row r="46" spans="1:28" s="51" customFormat="1" ht="18.75" customHeight="1" x14ac:dyDescent="0.25">
      <c r="A46" s="877" t="s">
        <v>963</v>
      </c>
      <c r="B46" s="877"/>
      <c r="C46" s="878"/>
      <c r="D46" s="878"/>
      <c r="E46" s="878"/>
      <c r="F46" s="823" t="s">
        <v>1025</v>
      </c>
      <c r="G46" s="884">
        <f>Daten!N4</f>
        <v>0</v>
      </c>
      <c r="H46" s="885"/>
      <c r="I46" s="884">
        <f>Daten!X4</f>
        <v>0</v>
      </c>
      <c r="J46" s="885"/>
      <c r="K46" s="949">
        <f>Daten!AH4</f>
        <v>6</v>
      </c>
      <c r="L46" s="885"/>
      <c r="M46" s="949">
        <f>Daten!AR4</f>
        <v>427</v>
      </c>
      <c r="N46" s="885"/>
      <c r="O46" s="677">
        <f>SUM(G46:N46)</f>
        <v>433</v>
      </c>
      <c r="P46" s="487"/>
      <c r="Q46" s="280"/>
      <c r="R46" s="328"/>
      <c r="S46" s="306"/>
      <c r="T46" s="244"/>
      <c r="U46" s="244"/>
      <c r="V46" s="244"/>
      <c r="W46" s="244"/>
      <c r="X46" s="244"/>
      <c r="Y46" s="244"/>
      <c r="Z46" s="244"/>
      <c r="AA46" s="244"/>
      <c r="AB46" s="244"/>
    </row>
    <row r="47" spans="1:28" s="2" customFormat="1" ht="18.75" customHeight="1" x14ac:dyDescent="0.2">
      <c r="A47" s="877" t="s">
        <v>401</v>
      </c>
      <c r="B47" s="877"/>
      <c r="C47" s="878"/>
      <c r="D47" s="878"/>
      <c r="E47" s="878"/>
      <c r="F47" s="255">
        <v>18</v>
      </c>
      <c r="G47" s="950">
        <f>Daten!I4</f>
        <v>17852</v>
      </c>
      <c r="H47" s="951"/>
      <c r="I47" s="950">
        <f>Daten!J4</f>
        <v>4008</v>
      </c>
      <c r="J47" s="951"/>
      <c r="K47" s="952">
        <f>Daten!K4</f>
        <v>58141</v>
      </c>
      <c r="L47" s="951"/>
      <c r="M47" s="952">
        <f>Daten!L4</f>
        <v>30401</v>
      </c>
      <c r="N47" s="951"/>
      <c r="O47" s="323">
        <f>SUM(G47:N47)</f>
        <v>110402</v>
      </c>
      <c r="P47" s="487"/>
      <c r="Q47" s="244"/>
      <c r="R47" s="244"/>
      <c r="S47" s="244"/>
      <c r="T47" s="244"/>
      <c r="U47" s="244"/>
      <c r="V47" s="244"/>
      <c r="W47" s="244"/>
      <c r="X47" s="244"/>
      <c r="Y47" s="244"/>
      <c r="Z47" s="244"/>
      <c r="AA47" s="244"/>
      <c r="AB47" s="244"/>
    </row>
    <row r="48" spans="1:28" ht="18.75" customHeight="1" thickBot="1" x14ac:dyDescent="0.25">
      <c r="A48" s="877" t="s">
        <v>310</v>
      </c>
      <c r="B48" s="877"/>
      <c r="C48" s="878"/>
      <c r="D48" s="878"/>
      <c r="E48" s="878"/>
      <c r="F48" s="44">
        <v>19</v>
      </c>
      <c r="G48" s="115">
        <f>Daten!BK4</f>
        <v>1117.1010775266861</v>
      </c>
      <c r="H48" s="116">
        <f>Daten!BL4</f>
        <v>67.456837639670837</v>
      </c>
      <c r="I48" s="115">
        <f>Daten!BM4</f>
        <v>324.46846895647508</v>
      </c>
      <c r="J48" s="116">
        <f>Daten!BN4</f>
        <v>0</v>
      </c>
      <c r="K48" s="115">
        <f>Daten!BO4</f>
        <v>4060.8110573145368</v>
      </c>
      <c r="L48" s="116">
        <f>Daten!BP4</f>
        <v>1114.8894135736962</v>
      </c>
      <c r="M48" s="115">
        <f>Daten!BQ4</f>
        <v>2803.7816743302551</v>
      </c>
      <c r="N48" s="116">
        <f>Daten!BR4</f>
        <v>126.58817065867697</v>
      </c>
      <c r="O48" s="347">
        <f>SUM(G48:N48)</f>
        <v>9615.0966999999964</v>
      </c>
      <c r="P48" s="487"/>
      <c r="Q48" s="328"/>
      <c r="R48" s="328"/>
      <c r="S48" s="280"/>
      <c r="T48" s="244"/>
      <c r="U48" s="244"/>
      <c r="V48" s="244"/>
      <c r="W48" s="244"/>
      <c r="X48" s="244"/>
      <c r="Y48" s="244"/>
      <c r="Z48" s="244"/>
      <c r="AA48" s="244"/>
      <c r="AB48" s="244"/>
    </row>
    <row r="49" spans="1:28" ht="15.75" thickBot="1" x14ac:dyDescent="0.25">
      <c r="A49" s="325"/>
      <c r="B49" s="531"/>
      <c r="C49" s="324"/>
      <c r="D49" s="324"/>
      <c r="E49" s="324"/>
      <c r="F49" s="324"/>
      <c r="G49" s="324"/>
      <c r="H49" s="324"/>
      <c r="I49" s="324"/>
      <c r="J49" s="324"/>
      <c r="K49" s="324"/>
      <c r="L49" s="324"/>
      <c r="M49" s="324"/>
      <c r="N49" s="324"/>
      <c r="O49" s="324"/>
      <c r="P49" s="487"/>
      <c r="Q49" s="280"/>
      <c r="R49" s="280"/>
      <c r="S49" s="280"/>
      <c r="T49" s="244"/>
      <c r="U49" s="244"/>
      <c r="V49" s="244"/>
      <c r="W49" s="244"/>
      <c r="X49" s="244"/>
      <c r="Y49" s="244"/>
      <c r="Z49" s="244"/>
      <c r="AA49" s="244"/>
      <c r="AB49" s="244"/>
    </row>
    <row r="50" spans="1:28" s="51" customFormat="1" ht="42.75" customHeight="1" thickBot="1" x14ac:dyDescent="0.3">
      <c r="A50" s="879" t="s">
        <v>328</v>
      </c>
      <c r="B50" s="879"/>
      <c r="C50" s="879"/>
      <c r="D50" s="879"/>
      <c r="E50" s="879"/>
      <c r="F50" s="50"/>
      <c r="G50" s="21" t="s">
        <v>958</v>
      </c>
      <c r="H50" s="22" t="s">
        <v>957</v>
      </c>
      <c r="I50" s="247" t="s">
        <v>958</v>
      </c>
      <c r="J50" s="248" t="s">
        <v>957</v>
      </c>
      <c r="K50" s="23" t="s">
        <v>958</v>
      </c>
      <c r="L50" s="24" t="s">
        <v>957</v>
      </c>
      <c r="M50" s="25" t="s">
        <v>958</v>
      </c>
      <c r="N50" s="26" t="s">
        <v>957</v>
      </c>
      <c r="O50" s="330" t="s">
        <v>300</v>
      </c>
      <c r="P50" s="487"/>
      <c r="Q50" s="298"/>
      <c r="R50" s="328"/>
      <c r="S50" s="306"/>
      <c r="T50" s="244"/>
      <c r="U50" s="244"/>
      <c r="V50" s="244"/>
      <c r="W50" s="244"/>
      <c r="X50" s="244"/>
      <c r="Y50" s="244"/>
      <c r="Z50" s="244"/>
      <c r="AA50" s="244"/>
      <c r="AB50" s="244"/>
    </row>
    <row r="51" spans="1:28" ht="18.75" customHeight="1" x14ac:dyDescent="0.25">
      <c r="A51" s="880" t="s">
        <v>1026</v>
      </c>
      <c r="B51" s="880"/>
      <c r="C51" s="881"/>
      <c r="D51" s="881"/>
      <c r="E51" s="881"/>
      <c r="F51" s="58">
        <v>20</v>
      </c>
      <c r="G51" s="59">
        <f t="shared" ref="G51:N51" si="15">G48*$D$11</f>
        <v>180082085.93121749</v>
      </c>
      <c r="H51" s="84">
        <f t="shared" si="15"/>
        <v>10874367.840886086</v>
      </c>
      <c r="I51" s="334">
        <f t="shared" si="15"/>
        <v>52305883.40131171</v>
      </c>
      <c r="J51" s="84">
        <f t="shared" si="15"/>
        <v>0</v>
      </c>
      <c r="K51" s="334">
        <f t="shared" si="15"/>
        <v>654622343.92687285</v>
      </c>
      <c r="L51" s="84">
        <f t="shared" si="15"/>
        <v>179725555.02631932</v>
      </c>
      <c r="M51" s="334">
        <f t="shared" si="15"/>
        <v>451983139.7235871</v>
      </c>
      <c r="N51" s="84">
        <f t="shared" si="15"/>
        <v>20406624.149806999</v>
      </c>
      <c r="O51" s="502">
        <f>SUM(G51:N51)</f>
        <v>1550000000.0000014</v>
      </c>
      <c r="P51" s="487"/>
      <c r="Q51" s="280"/>
      <c r="R51" s="280"/>
      <c r="S51" s="280"/>
      <c r="T51" s="244"/>
      <c r="U51" s="244"/>
      <c r="V51" s="244"/>
      <c r="W51" s="244"/>
      <c r="X51" s="244"/>
      <c r="Y51" s="244"/>
      <c r="Z51" s="244"/>
      <c r="AA51" s="244"/>
      <c r="AB51" s="244"/>
    </row>
    <row r="52" spans="1:28" ht="18.75" customHeight="1" x14ac:dyDescent="0.2">
      <c r="A52" s="877" t="s">
        <v>311</v>
      </c>
      <c r="B52" s="877"/>
      <c r="C52" s="878"/>
      <c r="D52" s="878"/>
      <c r="E52" s="878"/>
      <c r="F52" s="58">
        <v>21</v>
      </c>
      <c r="G52" s="98">
        <v>0.2</v>
      </c>
      <c r="H52" s="99">
        <v>0.2</v>
      </c>
      <c r="I52" s="335">
        <v>0.2</v>
      </c>
      <c r="J52" s="99">
        <v>0.2</v>
      </c>
      <c r="K52" s="335">
        <v>0.2</v>
      </c>
      <c r="L52" s="99">
        <v>0.2</v>
      </c>
      <c r="M52" s="335">
        <v>0.2</v>
      </c>
      <c r="N52" s="99">
        <v>0.2</v>
      </c>
      <c r="O52" s="331">
        <v>0.2</v>
      </c>
      <c r="P52" s="487"/>
      <c r="Q52" s="280"/>
      <c r="R52" s="280"/>
      <c r="S52" s="280"/>
      <c r="T52" s="244"/>
      <c r="U52" s="244"/>
      <c r="V52" s="244"/>
      <c r="W52" s="244"/>
      <c r="X52" s="244"/>
      <c r="Y52" s="244"/>
      <c r="Z52" s="244"/>
      <c r="AA52" s="244"/>
      <c r="AB52" s="244"/>
    </row>
    <row r="53" spans="1:28" ht="32.1" customHeight="1" x14ac:dyDescent="0.25">
      <c r="A53" s="882" t="s">
        <v>1027</v>
      </c>
      <c r="B53" s="882"/>
      <c r="C53" s="883"/>
      <c r="D53" s="883"/>
      <c r="E53" s="883"/>
      <c r="F53" s="58">
        <v>22</v>
      </c>
      <c r="G53" s="100">
        <f t="shared" ref="G53:N53" si="16">G51*G52</f>
        <v>36016417.186243497</v>
      </c>
      <c r="H53" s="101">
        <f t="shared" si="16"/>
        <v>2174873.5681772172</v>
      </c>
      <c r="I53" s="344">
        <f t="shared" si="16"/>
        <v>10461176.680262342</v>
      </c>
      <c r="J53" s="64">
        <f t="shared" si="16"/>
        <v>0</v>
      </c>
      <c r="K53" s="336">
        <f t="shared" si="16"/>
        <v>130924468.78537458</v>
      </c>
      <c r="L53" s="101">
        <f t="shared" si="16"/>
        <v>35945111.005263865</v>
      </c>
      <c r="M53" s="336">
        <f t="shared" si="16"/>
        <v>90396627.944717422</v>
      </c>
      <c r="N53" s="101">
        <f t="shared" si="16"/>
        <v>4081324.8299614</v>
      </c>
      <c r="O53" s="67">
        <f>SUM(G53:N53)</f>
        <v>310000000.00000036</v>
      </c>
      <c r="P53" s="487"/>
      <c r="Q53" s="280"/>
      <c r="R53" s="280"/>
      <c r="S53" s="329"/>
      <c r="T53" s="244"/>
      <c r="U53" s="244"/>
      <c r="V53" s="244"/>
      <c r="W53" s="244"/>
      <c r="X53" s="244"/>
      <c r="Y53" s="244"/>
      <c r="Z53" s="244"/>
      <c r="AA53" s="244"/>
      <c r="AB53" s="244"/>
    </row>
    <row r="54" spans="1:28" s="2" customFormat="1" ht="18.75" customHeight="1" x14ac:dyDescent="0.2">
      <c r="A54" s="953" t="s">
        <v>966</v>
      </c>
      <c r="B54" s="953"/>
      <c r="C54" s="878"/>
      <c r="D54" s="878"/>
      <c r="E54" s="878"/>
      <c r="F54" s="497" t="s">
        <v>976</v>
      </c>
      <c r="G54" s="498">
        <f>-Daten!Q5</f>
        <v>-2100608.9536927016</v>
      </c>
      <c r="H54" s="499">
        <f>-Daten!U5</f>
        <v>-151359.66333250407</v>
      </c>
      <c r="I54" s="498">
        <f>-Daten!AA5</f>
        <v>-527677.4054072086</v>
      </c>
      <c r="J54" s="499">
        <f>-Daten!AE5</f>
        <v>0</v>
      </c>
      <c r="K54" s="498">
        <f>-Daten!AK5</f>
        <v>-8748909.7000559736</v>
      </c>
      <c r="L54" s="499">
        <f>-Daten!AO5</f>
        <v>-2572841.70952716</v>
      </c>
      <c r="M54" s="498">
        <f>-Daten!AU5</f>
        <v>-5664293.4116254756</v>
      </c>
      <c r="N54" s="499">
        <f>-Daten!AY5</f>
        <v>-307710.86437129299</v>
      </c>
      <c r="O54" s="500">
        <f>SUM(G54:N54)</f>
        <v>-20073401.708012316</v>
      </c>
      <c r="P54" s="501"/>
      <c r="Q54" s="244"/>
      <c r="R54" s="244"/>
      <c r="S54" s="244"/>
      <c r="T54" s="244"/>
      <c r="U54" s="244"/>
      <c r="V54" s="244"/>
      <c r="W54" s="244"/>
      <c r="X54" s="244"/>
      <c r="Y54" s="244"/>
      <c r="Z54" s="244"/>
      <c r="AA54" s="244"/>
      <c r="AB54" s="244"/>
    </row>
    <row r="55" spans="1:28" s="2" customFormat="1" ht="18.75" customHeight="1" x14ac:dyDescent="0.2">
      <c r="A55" s="953" t="s">
        <v>965</v>
      </c>
      <c r="B55" s="953"/>
      <c r="C55" s="878"/>
      <c r="D55" s="878"/>
      <c r="E55" s="878"/>
      <c r="F55" s="497" t="s">
        <v>977</v>
      </c>
      <c r="G55" s="498">
        <f>-Daten!R5</f>
        <v>0</v>
      </c>
      <c r="H55" s="499">
        <f>-Daten!V5</f>
        <v>0</v>
      </c>
      <c r="I55" s="498">
        <f>-Daten!AB5</f>
        <v>0</v>
      </c>
      <c r="J55" s="499">
        <f>-Daten!AF5</f>
        <v>0</v>
      </c>
      <c r="K55" s="498">
        <f>-Daten!AL5</f>
        <v>-32192.267720456584</v>
      </c>
      <c r="L55" s="499">
        <f>-Daten!AP5</f>
        <v>-8843.3676110265715</v>
      </c>
      <c r="M55" s="498">
        <f>-Daten!AV5</f>
        <v>-3093409.8900865093</v>
      </c>
      <c r="N55" s="499">
        <f>-Daten!AZ5</f>
        <v>-206413.78822834088</v>
      </c>
      <c r="O55" s="500">
        <f>SUM(G55:N55)</f>
        <v>-3340859.3136463333</v>
      </c>
      <c r="P55" s="501"/>
      <c r="Q55" s="244"/>
      <c r="R55" s="244"/>
      <c r="S55" s="244"/>
      <c r="T55" s="244"/>
      <c r="U55" s="244"/>
      <c r="V55" s="244"/>
      <c r="W55" s="244"/>
      <c r="X55" s="244"/>
      <c r="Y55" s="244"/>
      <c r="Z55" s="244"/>
      <c r="AA55" s="244"/>
      <c r="AB55" s="244"/>
    </row>
    <row r="56" spans="1:28" ht="18.75" customHeight="1" x14ac:dyDescent="0.25">
      <c r="A56" s="880" t="s">
        <v>312</v>
      </c>
      <c r="B56" s="880"/>
      <c r="C56" s="881"/>
      <c r="D56" s="881"/>
      <c r="E56" s="881"/>
      <c r="F56" s="58">
        <v>24</v>
      </c>
      <c r="G56" s="63">
        <f t="shared" ref="G56:K56" si="17">G53+G54+G55</f>
        <v>33915808.232550792</v>
      </c>
      <c r="H56" s="64">
        <f t="shared" si="17"/>
        <v>2023513.9048447132</v>
      </c>
      <c r="I56" s="337">
        <f t="shared" si="17"/>
        <v>9933499.2748551331</v>
      </c>
      <c r="J56" s="64">
        <f t="shared" si="17"/>
        <v>0</v>
      </c>
      <c r="K56" s="337">
        <f t="shared" si="17"/>
        <v>122143366.81759815</v>
      </c>
      <c r="L56" s="64">
        <f>L53+L54+L55</f>
        <v>33363425.928125676</v>
      </c>
      <c r="M56" s="337">
        <f>M53+M54+M55</f>
        <v>81638924.643005431</v>
      </c>
      <c r="N56" s="64">
        <f>N53+N54+N55</f>
        <v>3567200.1773617663</v>
      </c>
      <c r="O56" s="67">
        <f>SUM(G56:N56)</f>
        <v>286585738.9783417</v>
      </c>
      <c r="P56" s="487"/>
      <c r="Q56" s="280"/>
      <c r="R56" s="280"/>
      <c r="S56" s="280"/>
      <c r="T56" s="244"/>
      <c r="U56" s="244"/>
      <c r="V56" s="244"/>
      <c r="W56" s="244"/>
      <c r="X56" s="244"/>
      <c r="Y56" s="244"/>
      <c r="Z56" s="244"/>
      <c r="AA56" s="244"/>
      <c r="AB56" s="244"/>
    </row>
    <row r="57" spans="1:28" ht="18.75" customHeight="1" x14ac:dyDescent="0.2">
      <c r="A57" s="877" t="s">
        <v>313</v>
      </c>
      <c r="B57" s="877"/>
      <c r="C57" s="878"/>
      <c r="D57" s="878"/>
      <c r="E57" s="878"/>
      <c r="F57" s="58">
        <v>25</v>
      </c>
      <c r="G57" s="98">
        <v>0.5</v>
      </c>
      <c r="H57" s="99">
        <v>0.25</v>
      </c>
      <c r="I57" s="335">
        <v>0.5</v>
      </c>
      <c r="J57" s="99">
        <v>0.25</v>
      </c>
      <c r="K57" s="335">
        <f>G57</f>
        <v>0.5</v>
      </c>
      <c r="L57" s="99">
        <f>H57</f>
        <v>0.25</v>
      </c>
      <c r="M57" s="335">
        <f>G57</f>
        <v>0.5</v>
      </c>
      <c r="N57" s="99">
        <f>H57</f>
        <v>0.25</v>
      </c>
      <c r="O57" s="55"/>
      <c r="P57" s="487"/>
      <c r="Q57" s="280"/>
      <c r="R57" s="328"/>
      <c r="S57" s="280"/>
      <c r="T57" s="244"/>
      <c r="U57" s="244"/>
      <c r="V57" s="244"/>
      <c r="W57" s="244"/>
      <c r="X57" s="244"/>
      <c r="Y57" s="244"/>
      <c r="Z57" s="244"/>
      <c r="AA57" s="244"/>
      <c r="AB57" s="244"/>
    </row>
    <row r="58" spans="1:28" ht="18.75" customHeight="1" x14ac:dyDescent="0.25">
      <c r="A58" s="880" t="s">
        <v>314</v>
      </c>
      <c r="B58" s="880"/>
      <c r="C58" s="881"/>
      <c r="D58" s="881"/>
      <c r="E58" s="881"/>
      <c r="F58" s="58">
        <v>26</v>
      </c>
      <c r="G58" s="28">
        <f t="shared" ref="G58:N58" si="18">G56*G57</f>
        <v>16957904.116275396</v>
      </c>
      <c r="H58" s="29">
        <f t="shared" si="18"/>
        <v>505878.47621117829</v>
      </c>
      <c r="I58" s="338">
        <f t="shared" si="18"/>
        <v>4966749.6374275666</v>
      </c>
      <c r="J58" s="29">
        <f t="shared" si="18"/>
        <v>0</v>
      </c>
      <c r="K58" s="338">
        <f t="shared" si="18"/>
        <v>61071683.408799075</v>
      </c>
      <c r="L58" s="29">
        <f t="shared" si="18"/>
        <v>8340856.4820314189</v>
      </c>
      <c r="M58" s="338">
        <f t="shared" si="18"/>
        <v>40819462.321502715</v>
      </c>
      <c r="N58" s="29">
        <f t="shared" si="18"/>
        <v>891800.04434044159</v>
      </c>
      <c r="O58" s="67">
        <f>SUM(G58:N58)</f>
        <v>133554334.48658779</v>
      </c>
      <c r="P58" s="487"/>
      <c r="Q58" s="280"/>
      <c r="R58" s="280"/>
      <c r="S58" s="280"/>
      <c r="T58" s="244"/>
      <c r="U58" s="244"/>
      <c r="V58" s="244"/>
      <c r="W58" s="244"/>
      <c r="X58" s="244"/>
      <c r="Y58" s="244"/>
      <c r="Z58" s="244"/>
      <c r="AA58" s="244"/>
      <c r="AB58" s="244"/>
    </row>
    <row r="59" spans="1:28" ht="18.75" customHeight="1" x14ac:dyDescent="0.2">
      <c r="A59" s="877" t="s">
        <v>402</v>
      </c>
      <c r="B59" s="877"/>
      <c r="C59" s="878"/>
      <c r="D59" s="878"/>
      <c r="E59" s="878"/>
      <c r="F59" s="58">
        <v>27</v>
      </c>
      <c r="G59" s="950">
        <f>G44</f>
        <v>17431</v>
      </c>
      <c r="H59" s="954"/>
      <c r="I59" s="952">
        <f>I44</f>
        <v>3921</v>
      </c>
      <c r="J59" s="954"/>
      <c r="K59" s="958">
        <f>K44</f>
        <v>56545</v>
      </c>
      <c r="L59" s="959"/>
      <c r="M59" s="958">
        <f>M44</f>
        <v>29536</v>
      </c>
      <c r="N59" s="959"/>
      <c r="O59" s="55">
        <f>SUM(G59:N59)</f>
        <v>107433</v>
      </c>
      <c r="P59" s="487"/>
      <c r="Q59" s="280"/>
      <c r="R59" s="280"/>
      <c r="S59" s="280"/>
      <c r="T59" s="244"/>
      <c r="U59" s="244"/>
      <c r="V59" s="244"/>
      <c r="W59" s="244"/>
      <c r="X59" s="244"/>
      <c r="Y59" s="244"/>
      <c r="Z59" s="244"/>
      <c r="AA59" s="244"/>
      <c r="AB59" s="244"/>
    </row>
    <row r="60" spans="1:28" s="53" customFormat="1" ht="18.75" customHeight="1" x14ac:dyDescent="0.2">
      <c r="A60" s="956" t="s">
        <v>403</v>
      </c>
      <c r="B60" s="956"/>
      <c r="C60" s="957"/>
      <c r="D60" s="957"/>
      <c r="E60" s="957"/>
      <c r="F60" s="58">
        <v>28</v>
      </c>
      <c r="G60" s="74">
        <f>G58/G59</f>
        <v>972.85893616404087</v>
      </c>
      <c r="H60" s="75">
        <f>H58/G59</f>
        <v>29.021770191680243</v>
      </c>
      <c r="I60" s="339">
        <f>I58/I59</f>
        <v>1266.7048297443423</v>
      </c>
      <c r="J60" s="75">
        <f>J58/I59</f>
        <v>0</v>
      </c>
      <c r="K60" s="339">
        <f>K58/K59</f>
        <v>1080.0545301759496</v>
      </c>
      <c r="L60" s="75">
        <f>L58/K59</f>
        <v>147.50829396111803</v>
      </c>
      <c r="M60" s="339">
        <f>M58/M59</f>
        <v>1382.024049346652</v>
      </c>
      <c r="N60" s="75">
        <f>N58/M59</f>
        <v>30.193663473064788</v>
      </c>
      <c r="O60" s="332"/>
      <c r="P60" s="487"/>
      <c r="Q60" s="307"/>
      <c r="R60" s="307"/>
      <c r="S60" s="307"/>
      <c r="T60" s="244"/>
      <c r="U60" s="244"/>
      <c r="V60" s="244"/>
      <c r="W60" s="244"/>
      <c r="X60" s="244"/>
      <c r="Y60" s="244"/>
      <c r="Z60" s="244"/>
      <c r="AA60" s="244"/>
      <c r="AB60" s="244"/>
    </row>
    <row r="61" spans="1:28" ht="18.75" customHeight="1" x14ac:dyDescent="0.2">
      <c r="A61" s="877" t="s">
        <v>315</v>
      </c>
      <c r="B61" s="877"/>
      <c r="C61" s="878"/>
      <c r="D61" s="878"/>
      <c r="E61" s="878"/>
      <c r="F61" s="58">
        <v>29</v>
      </c>
      <c r="G61" s="102">
        <f t="shared" ref="G61:N61" si="19">1-G57</f>
        <v>0.5</v>
      </c>
      <c r="H61" s="103">
        <f t="shared" si="19"/>
        <v>0.75</v>
      </c>
      <c r="I61" s="345">
        <f t="shared" si="19"/>
        <v>0.5</v>
      </c>
      <c r="J61" s="103">
        <f t="shared" si="19"/>
        <v>0.75</v>
      </c>
      <c r="K61" s="340">
        <f t="shared" si="19"/>
        <v>0.5</v>
      </c>
      <c r="L61" s="66">
        <f t="shared" si="19"/>
        <v>0.75</v>
      </c>
      <c r="M61" s="340">
        <f t="shared" si="19"/>
        <v>0.5</v>
      </c>
      <c r="N61" s="66">
        <f t="shared" si="19"/>
        <v>0.75</v>
      </c>
      <c r="O61" s="55"/>
      <c r="P61" s="487"/>
      <c r="Q61" s="280"/>
      <c r="R61" s="280"/>
      <c r="S61" s="280"/>
      <c r="T61" s="244"/>
      <c r="U61" s="244"/>
      <c r="V61" s="244"/>
      <c r="W61" s="244"/>
      <c r="X61" s="244"/>
      <c r="Y61" s="244"/>
      <c r="Z61" s="244"/>
      <c r="AA61" s="244"/>
      <c r="AB61" s="244"/>
    </row>
    <row r="62" spans="1:28" s="73" customFormat="1" ht="18.75" customHeight="1" x14ac:dyDescent="0.25">
      <c r="A62" s="880" t="s">
        <v>316</v>
      </c>
      <c r="B62" s="880"/>
      <c r="C62" s="881"/>
      <c r="D62" s="881"/>
      <c r="E62" s="881"/>
      <c r="F62" s="58">
        <v>30</v>
      </c>
      <c r="G62" s="28">
        <f t="shared" ref="G62:N62" si="20">G56*G61</f>
        <v>16957904.116275396</v>
      </c>
      <c r="H62" s="29">
        <f t="shared" si="20"/>
        <v>1517635.4286335348</v>
      </c>
      <c r="I62" s="338">
        <f t="shared" si="20"/>
        <v>4966749.6374275666</v>
      </c>
      <c r="J62" s="29">
        <f t="shared" si="20"/>
        <v>0</v>
      </c>
      <c r="K62" s="338">
        <f t="shared" si="20"/>
        <v>61071683.408799075</v>
      </c>
      <c r="L62" s="29">
        <f t="shared" si="20"/>
        <v>25022569.446094256</v>
      </c>
      <c r="M62" s="338">
        <f>M56*M61</f>
        <v>40819462.321502715</v>
      </c>
      <c r="N62" s="29">
        <f t="shared" si="20"/>
        <v>2675400.1330213249</v>
      </c>
      <c r="O62" s="67">
        <f>SUM(G62:N62)</f>
        <v>153031404.49175385</v>
      </c>
      <c r="P62" s="487"/>
      <c r="Q62" s="308"/>
      <c r="R62" s="308"/>
      <c r="S62" s="308"/>
      <c r="T62" s="244"/>
      <c r="U62" s="244"/>
      <c r="V62" s="244"/>
      <c r="W62" s="244"/>
      <c r="X62" s="244"/>
      <c r="Y62" s="244"/>
      <c r="Z62" s="244"/>
      <c r="AA62" s="244"/>
      <c r="AB62" s="244"/>
    </row>
    <row r="63" spans="1:28" ht="18.75" customHeight="1" x14ac:dyDescent="0.2">
      <c r="A63" s="877" t="s">
        <v>327</v>
      </c>
      <c r="B63" s="877"/>
      <c r="C63" s="878"/>
      <c r="D63" s="878"/>
      <c r="E63" s="878"/>
      <c r="F63" s="58">
        <v>31</v>
      </c>
      <c r="G63" s="79">
        <f>Daten!BB4</f>
        <v>23697.679999999989</v>
      </c>
      <c r="H63" s="78"/>
      <c r="I63" s="342">
        <f>Daten!BC4</f>
        <v>5430.9399999999987</v>
      </c>
      <c r="J63" s="78"/>
      <c r="K63" s="342">
        <f>Daten!BD4</f>
        <v>77180.729999999981</v>
      </c>
      <c r="L63" s="78"/>
      <c r="M63" s="341">
        <f>Daten!BE4</f>
        <v>40409.680000000044</v>
      </c>
      <c r="N63" s="69"/>
      <c r="O63" s="55"/>
      <c r="P63" s="487"/>
      <c r="Q63" s="280"/>
      <c r="R63" s="280"/>
      <c r="S63" s="280"/>
      <c r="T63" s="244"/>
      <c r="U63" s="244"/>
      <c r="V63" s="244"/>
      <c r="W63" s="244"/>
      <c r="X63" s="244"/>
      <c r="Y63" s="244"/>
      <c r="Z63" s="244"/>
      <c r="AA63" s="244"/>
      <c r="AB63" s="244"/>
    </row>
    <row r="64" spans="1:28" ht="18.75" customHeight="1" x14ac:dyDescent="0.2">
      <c r="A64" s="956" t="s">
        <v>1028</v>
      </c>
      <c r="B64" s="956"/>
      <c r="C64" s="957"/>
      <c r="D64" s="957"/>
      <c r="E64" s="957"/>
      <c r="F64" s="58">
        <v>32</v>
      </c>
      <c r="G64" s="74">
        <f>G62/G63</f>
        <v>715.59343008578912</v>
      </c>
      <c r="H64" s="72"/>
      <c r="I64" s="339">
        <f>I62/I63</f>
        <v>914.52854154668762</v>
      </c>
      <c r="J64" s="72"/>
      <c r="K64" s="339">
        <f>K62/K63</f>
        <v>791.281494860169</v>
      </c>
      <c r="L64" s="72"/>
      <c r="M64" s="339">
        <f>M62/M63</f>
        <v>1010.1406970187012</v>
      </c>
      <c r="N64" s="76"/>
      <c r="O64" s="333"/>
      <c r="P64" s="487"/>
      <c r="Q64" s="280"/>
      <c r="R64" s="280"/>
      <c r="S64" s="280"/>
      <c r="T64" s="244"/>
      <c r="U64" s="244"/>
      <c r="V64" s="244"/>
      <c r="W64" s="244"/>
      <c r="X64" s="244"/>
      <c r="Y64" s="244"/>
      <c r="Z64" s="244"/>
      <c r="AA64" s="244"/>
      <c r="AB64" s="244"/>
    </row>
    <row r="65" spans="1:259" ht="18.75" customHeight="1" x14ac:dyDescent="0.2">
      <c r="A65" s="877" t="s">
        <v>317</v>
      </c>
      <c r="B65" s="877"/>
      <c r="C65" s="878"/>
      <c r="D65" s="878"/>
      <c r="E65" s="878"/>
      <c r="F65" s="58">
        <v>33</v>
      </c>
      <c r="G65" s="79"/>
      <c r="H65" s="78">
        <f>Daten!BG4</f>
        <v>23144.449999999997</v>
      </c>
      <c r="I65" s="342"/>
      <c r="J65" s="78">
        <f>Daten!BH4</f>
        <v>5306.9400000000014</v>
      </c>
      <c r="K65" s="342"/>
      <c r="L65" s="78">
        <f>Daten!BI4</f>
        <v>74938.510000000068</v>
      </c>
      <c r="M65" s="342"/>
      <c r="N65" s="80">
        <f>Daten!BJ4</f>
        <v>39055.470000000038</v>
      </c>
      <c r="O65" s="55"/>
      <c r="P65" s="487"/>
      <c r="Q65" s="280"/>
      <c r="R65" s="280"/>
      <c r="S65" s="280"/>
      <c r="T65" s="244"/>
      <c r="U65" s="244"/>
      <c r="V65" s="244"/>
      <c r="W65" s="244"/>
      <c r="X65" s="244"/>
      <c r="Y65" s="244"/>
      <c r="Z65" s="244"/>
      <c r="AA65" s="244"/>
      <c r="AB65" s="244"/>
    </row>
    <row r="66" spans="1:259" s="53" customFormat="1" ht="18.75" customHeight="1" thickBot="1" x14ac:dyDescent="0.25">
      <c r="A66" s="956" t="s">
        <v>1028</v>
      </c>
      <c r="B66" s="956"/>
      <c r="C66" s="957"/>
      <c r="D66" s="957"/>
      <c r="E66" s="957"/>
      <c r="F66" s="58">
        <v>34</v>
      </c>
      <c r="G66" s="104"/>
      <c r="H66" s="105">
        <f>H62/H65</f>
        <v>65.572326351826675</v>
      </c>
      <c r="I66" s="346"/>
      <c r="J66" s="105">
        <f>J62/J65</f>
        <v>0</v>
      </c>
      <c r="K66" s="343"/>
      <c r="L66" s="105">
        <f>L62/L65</f>
        <v>333.90801933604274</v>
      </c>
      <c r="M66" s="343"/>
      <c r="N66" s="105">
        <f>N62/N65</f>
        <v>68.50257167616526</v>
      </c>
      <c r="O66" s="106"/>
      <c r="P66" s="487"/>
      <c r="Q66" s="307"/>
      <c r="R66" s="307"/>
      <c r="S66" s="307"/>
      <c r="T66" s="244"/>
      <c r="U66" s="244"/>
      <c r="V66" s="244"/>
      <c r="W66" s="244"/>
      <c r="X66" s="244"/>
      <c r="Y66" s="244"/>
      <c r="Z66" s="244"/>
      <c r="AA66" s="244"/>
      <c r="AB66" s="244"/>
    </row>
    <row r="67" spans="1:259" ht="15.75" thickBot="1" x14ac:dyDescent="0.25">
      <c r="A67" s="920"/>
      <c r="B67" s="920"/>
      <c r="C67" s="920"/>
      <c r="D67" s="920"/>
      <c r="E67" s="920"/>
      <c r="F67" s="920"/>
      <c r="G67" s="920"/>
      <c r="H67" s="920"/>
      <c r="I67" s="920"/>
      <c r="J67" s="920"/>
      <c r="K67" s="920"/>
      <c r="L67" s="920"/>
      <c r="M67" s="920"/>
      <c r="N67" s="920"/>
      <c r="O67" s="920"/>
      <c r="P67" s="487"/>
      <c r="Q67" s="245"/>
      <c r="R67" s="245"/>
      <c r="S67" s="245"/>
      <c r="T67" s="245"/>
      <c r="U67" s="245"/>
      <c r="V67" s="245"/>
      <c r="W67" s="245"/>
      <c r="X67" s="245"/>
      <c r="Y67" s="245"/>
      <c r="Z67" s="245"/>
      <c r="AA67" s="245"/>
      <c r="AB67" s="955"/>
      <c r="AC67" s="955"/>
      <c r="AD67" s="955"/>
      <c r="AE67" s="955"/>
      <c r="AF67" s="955"/>
      <c r="AG67" s="955"/>
      <c r="AH67" s="955"/>
      <c r="AI67" s="955"/>
      <c r="AJ67" s="955"/>
      <c r="AK67" s="955"/>
      <c r="AL67" s="955"/>
      <c r="AM67" s="955"/>
      <c r="AN67" s="955"/>
      <c r="AO67" s="955"/>
      <c r="AP67" s="955"/>
      <c r="AQ67" s="955"/>
      <c r="AR67" s="955"/>
      <c r="AS67" s="955"/>
      <c r="AT67" s="955"/>
      <c r="AU67" s="955"/>
      <c r="AV67" s="955"/>
      <c r="AW67" s="955"/>
      <c r="AX67" s="955"/>
      <c r="AY67" s="955"/>
      <c r="AZ67" s="955"/>
      <c r="BA67" s="955"/>
      <c r="BB67" s="955"/>
      <c r="BC67" s="955"/>
      <c r="BD67" s="955"/>
      <c r="BE67" s="955"/>
      <c r="BF67" s="955"/>
      <c r="BG67" s="955"/>
      <c r="BH67" s="955"/>
      <c r="BI67" s="955"/>
      <c r="BJ67" s="955"/>
      <c r="BK67" s="955"/>
      <c r="BL67" s="955"/>
      <c r="BM67" s="955"/>
      <c r="BN67" s="955"/>
      <c r="BO67" s="955"/>
      <c r="BP67" s="955"/>
      <c r="BQ67" s="955"/>
      <c r="BR67" s="955"/>
      <c r="BS67" s="955"/>
      <c r="BT67" s="955"/>
      <c r="BU67" s="955"/>
      <c r="BV67" s="955"/>
      <c r="BW67" s="955"/>
      <c r="BX67" s="955"/>
      <c r="BY67" s="955"/>
      <c r="BZ67" s="955"/>
      <c r="CA67" s="955"/>
      <c r="CB67" s="955"/>
      <c r="CC67" s="955"/>
      <c r="CD67" s="955"/>
      <c r="CE67" s="955"/>
      <c r="CF67" s="955"/>
      <c r="CG67" s="955"/>
      <c r="CH67" s="955"/>
      <c r="CI67" s="955"/>
      <c r="CJ67" s="955"/>
      <c r="CK67" s="955"/>
      <c r="CL67" s="955"/>
      <c r="CM67" s="955"/>
      <c r="CN67" s="955"/>
      <c r="CO67" s="955"/>
      <c r="CP67" s="955"/>
      <c r="CQ67" s="955"/>
      <c r="CR67" s="955"/>
      <c r="CS67" s="955"/>
      <c r="CT67" s="955"/>
      <c r="CU67" s="955"/>
      <c r="CV67" s="955"/>
      <c r="CW67" s="955"/>
      <c r="CX67" s="955"/>
      <c r="CY67" s="955"/>
      <c r="CZ67" s="955"/>
      <c r="DA67" s="955"/>
      <c r="DB67" s="955"/>
      <c r="DC67" s="955"/>
      <c r="DD67" s="955"/>
      <c r="DE67" s="955"/>
      <c r="DF67" s="955"/>
      <c r="DG67" s="955"/>
      <c r="DH67" s="955"/>
      <c r="DI67" s="955"/>
      <c r="DJ67" s="955"/>
      <c r="DK67" s="955"/>
      <c r="DL67" s="955"/>
      <c r="DM67" s="955"/>
      <c r="DN67" s="955"/>
      <c r="DO67" s="955"/>
      <c r="DP67" s="955"/>
      <c r="DQ67" s="955"/>
      <c r="DR67" s="955"/>
      <c r="DS67" s="955"/>
      <c r="DT67" s="955"/>
      <c r="DU67" s="955"/>
      <c r="DV67" s="955"/>
      <c r="DW67" s="955"/>
      <c r="DX67" s="955"/>
      <c r="DY67" s="955"/>
      <c r="DZ67" s="955"/>
      <c r="EA67" s="955"/>
      <c r="EB67" s="955"/>
      <c r="EC67" s="955"/>
      <c r="ED67" s="955"/>
      <c r="EE67" s="955"/>
      <c r="EF67" s="955"/>
      <c r="EG67" s="955"/>
      <c r="EH67" s="955"/>
      <c r="EI67" s="955"/>
      <c r="EJ67" s="955"/>
      <c r="EK67" s="955"/>
      <c r="EL67" s="955"/>
      <c r="EM67" s="955"/>
      <c r="EN67" s="955"/>
      <c r="EO67" s="955"/>
      <c r="EP67" s="955"/>
      <c r="EQ67" s="955"/>
      <c r="ER67" s="955"/>
      <c r="ES67" s="955"/>
      <c r="ET67" s="955"/>
      <c r="EU67" s="955"/>
      <c r="EV67" s="955"/>
      <c r="EW67" s="955"/>
      <c r="EX67" s="955"/>
      <c r="EY67" s="955"/>
      <c r="EZ67" s="955"/>
      <c r="FA67" s="955"/>
      <c r="FB67" s="955"/>
      <c r="FC67" s="955"/>
      <c r="FD67" s="955"/>
      <c r="FE67" s="955"/>
      <c r="FF67" s="955"/>
      <c r="FG67" s="955"/>
      <c r="FH67" s="955"/>
      <c r="FI67" s="955"/>
      <c r="FJ67" s="955"/>
      <c r="FK67" s="955"/>
      <c r="FL67" s="955"/>
      <c r="FM67" s="955"/>
      <c r="FN67" s="955"/>
      <c r="FO67" s="955"/>
      <c r="FP67" s="955"/>
      <c r="FQ67" s="955"/>
      <c r="FR67" s="955"/>
      <c r="FS67" s="955"/>
      <c r="FT67" s="955"/>
      <c r="FU67" s="955"/>
      <c r="FV67" s="955"/>
      <c r="FW67" s="955"/>
      <c r="FX67" s="955"/>
      <c r="FY67" s="955"/>
      <c r="FZ67" s="955"/>
      <c r="GA67" s="955"/>
      <c r="GB67" s="955"/>
      <c r="GC67" s="955"/>
      <c r="GD67" s="955"/>
      <c r="GE67" s="955"/>
      <c r="GF67" s="955"/>
      <c r="GG67" s="955"/>
      <c r="GH67" s="955"/>
      <c r="GI67" s="955"/>
      <c r="GJ67" s="955"/>
      <c r="GK67" s="955"/>
      <c r="GL67" s="955"/>
      <c r="GM67" s="955"/>
      <c r="GN67" s="955"/>
      <c r="GO67" s="955"/>
      <c r="GP67" s="955"/>
      <c r="GQ67" s="955"/>
      <c r="GR67" s="955"/>
      <c r="GS67" s="955"/>
      <c r="GT67" s="955"/>
      <c r="GU67" s="955"/>
      <c r="GV67" s="955"/>
      <c r="GW67" s="955"/>
      <c r="GX67" s="955"/>
      <c r="GY67" s="955"/>
      <c r="GZ67" s="955"/>
      <c r="HA67" s="955"/>
      <c r="HB67" s="955"/>
      <c r="HC67" s="955"/>
      <c r="HD67" s="955"/>
      <c r="HE67" s="955"/>
      <c r="HF67" s="955"/>
      <c r="HG67" s="955"/>
      <c r="HH67" s="955"/>
      <c r="HI67" s="955"/>
      <c r="HJ67" s="955"/>
      <c r="HK67" s="955"/>
      <c r="HL67" s="955"/>
      <c r="HM67" s="955"/>
      <c r="HN67" s="955"/>
      <c r="HO67" s="955"/>
      <c r="HP67" s="955"/>
      <c r="HQ67" s="955"/>
      <c r="HR67" s="955"/>
      <c r="HS67" s="955"/>
      <c r="HT67" s="955"/>
      <c r="HU67" s="955"/>
      <c r="HV67" s="955"/>
      <c r="HW67" s="955"/>
      <c r="HX67" s="955"/>
      <c r="HY67" s="955"/>
      <c r="HZ67" s="955"/>
      <c r="IA67" s="955"/>
      <c r="IB67" s="955"/>
      <c r="IC67" s="955"/>
      <c r="ID67" s="955"/>
      <c r="IE67" s="955"/>
      <c r="IF67" s="955"/>
      <c r="IG67" s="955"/>
      <c r="IH67" s="955"/>
      <c r="II67" s="955"/>
      <c r="IJ67" s="955"/>
      <c r="IK67" s="955"/>
      <c r="IL67" s="955"/>
      <c r="IM67" s="955"/>
      <c r="IN67" s="955"/>
      <c r="IO67" s="955"/>
      <c r="IP67" s="955"/>
      <c r="IQ67" s="955"/>
      <c r="IR67" s="955"/>
      <c r="IS67" s="955"/>
      <c r="IT67" s="955"/>
      <c r="IU67" s="955"/>
      <c r="IV67" s="955"/>
      <c r="IW67" s="955"/>
      <c r="IX67" s="955"/>
      <c r="IY67" s="955"/>
    </row>
    <row r="68" spans="1:259" s="9" customFormat="1" ht="26.1" customHeight="1" thickBot="1" x14ac:dyDescent="0.3">
      <c r="A68" s="960"/>
      <c r="B68" s="960"/>
      <c r="C68" s="960"/>
      <c r="D68" s="960"/>
      <c r="E68" s="960"/>
      <c r="F68" s="295"/>
      <c r="G68" s="943" t="s">
        <v>0</v>
      </c>
      <c r="H68" s="944"/>
      <c r="I68" s="867" t="s">
        <v>389</v>
      </c>
      <c r="J68" s="868"/>
      <c r="K68" s="945" t="s">
        <v>1</v>
      </c>
      <c r="L68" s="946"/>
      <c r="M68" s="947" t="s">
        <v>280</v>
      </c>
      <c r="N68" s="948"/>
      <c r="O68" s="961" t="s">
        <v>300</v>
      </c>
      <c r="P68" s="488"/>
      <c r="Q68" s="300"/>
      <c r="R68" s="303"/>
      <c r="S68" s="302"/>
      <c r="T68" s="302"/>
      <c r="U68" s="302"/>
      <c r="V68" s="302"/>
      <c r="W68" s="302"/>
      <c r="X68" s="302"/>
      <c r="Y68" s="302"/>
      <c r="Z68" s="302"/>
      <c r="AA68" s="302"/>
    </row>
    <row r="69" spans="1:259" s="51" customFormat="1" ht="42.75" customHeight="1" thickBot="1" x14ac:dyDescent="0.3">
      <c r="A69" s="879" t="s">
        <v>318</v>
      </c>
      <c r="B69" s="879"/>
      <c r="C69" s="879"/>
      <c r="D69" s="879"/>
      <c r="E69" s="879"/>
      <c r="F69" s="50"/>
      <c r="G69" s="21" t="s">
        <v>958</v>
      </c>
      <c r="H69" s="22" t="s">
        <v>957</v>
      </c>
      <c r="I69" s="247" t="s">
        <v>958</v>
      </c>
      <c r="J69" s="248" t="s">
        <v>957</v>
      </c>
      <c r="K69" s="23" t="s">
        <v>958</v>
      </c>
      <c r="L69" s="24" t="s">
        <v>957</v>
      </c>
      <c r="M69" s="25" t="s">
        <v>958</v>
      </c>
      <c r="N69" s="26" t="s">
        <v>957</v>
      </c>
      <c r="O69" s="962" t="s">
        <v>300</v>
      </c>
      <c r="P69" s="487"/>
      <c r="Q69" s="309"/>
      <c r="R69" s="306"/>
      <c r="S69" s="306"/>
      <c r="T69" s="306"/>
      <c r="U69" s="306"/>
      <c r="V69" s="306"/>
      <c r="W69" s="306"/>
      <c r="X69" s="306"/>
      <c r="Y69" s="306"/>
      <c r="Z69" s="306"/>
      <c r="AA69" s="306"/>
    </row>
    <row r="70" spans="1:259" ht="18.75" customHeight="1" x14ac:dyDescent="0.25">
      <c r="A70" s="877" t="s">
        <v>404</v>
      </c>
      <c r="B70" s="877"/>
      <c r="C70" s="877"/>
      <c r="D70" s="877"/>
      <c r="E70" s="877"/>
      <c r="F70" s="44">
        <v>35</v>
      </c>
      <c r="G70" s="887">
        <f>G18</f>
        <v>336</v>
      </c>
      <c r="H70" s="888"/>
      <c r="I70" s="869">
        <f>I18</f>
        <v>1093</v>
      </c>
      <c r="J70" s="870"/>
      <c r="K70" s="887">
        <f>K18</f>
        <v>1906</v>
      </c>
      <c r="L70" s="888"/>
      <c r="M70" s="887">
        <f>M18</f>
        <v>1154</v>
      </c>
      <c r="N70" s="888"/>
      <c r="O70" s="7">
        <f>SUM(G70:N70)</f>
        <v>4489</v>
      </c>
      <c r="P70" s="487"/>
      <c r="Q70" s="280"/>
      <c r="R70" s="280"/>
      <c r="S70" s="280"/>
      <c r="T70" s="306"/>
      <c r="U70" s="306"/>
      <c r="V70" s="306"/>
      <c r="W70" s="306"/>
      <c r="X70" s="306"/>
      <c r="Y70" s="306"/>
      <c r="Z70" s="306"/>
      <c r="AA70" s="306"/>
      <c r="AB70" s="51"/>
    </row>
    <row r="71" spans="1:259" ht="18.75" customHeight="1" x14ac:dyDescent="0.25">
      <c r="A71" s="877" t="s">
        <v>319</v>
      </c>
      <c r="B71" s="877"/>
      <c r="C71" s="877"/>
      <c r="D71" s="877"/>
      <c r="E71" s="877"/>
      <c r="F71" s="44">
        <v>36</v>
      </c>
      <c r="G71" s="45">
        <f>G70*$I9</f>
        <v>433.44</v>
      </c>
      <c r="H71" s="46"/>
      <c r="I71" s="45">
        <f>I70*$I9</f>
        <v>1409.97</v>
      </c>
      <c r="J71" s="46"/>
      <c r="K71" s="45">
        <f>K70*$I9</f>
        <v>2458.7400000000002</v>
      </c>
      <c r="L71" s="46"/>
      <c r="M71" s="45">
        <f>M70*$I9</f>
        <v>1488.66</v>
      </c>
      <c r="N71" s="54"/>
      <c r="O71" s="40"/>
      <c r="P71" s="487"/>
      <c r="Q71" s="280"/>
      <c r="R71" s="280"/>
      <c r="S71" s="280"/>
      <c r="T71" s="306"/>
      <c r="U71" s="306"/>
      <c r="V71" s="306"/>
      <c r="W71" s="306"/>
      <c r="X71" s="306"/>
      <c r="Y71" s="306"/>
      <c r="Z71" s="306"/>
      <c r="AA71" s="306"/>
      <c r="AB71" s="51"/>
    </row>
    <row r="72" spans="1:259" ht="18.75" customHeight="1" x14ac:dyDescent="0.25">
      <c r="A72" s="877" t="s">
        <v>320</v>
      </c>
      <c r="B72" s="877"/>
      <c r="C72" s="877"/>
      <c r="D72" s="877"/>
      <c r="E72" s="877"/>
      <c r="F72" s="44">
        <v>37</v>
      </c>
      <c r="G72" s="68"/>
      <c r="H72" s="46">
        <f>G70*$I10</f>
        <v>470.4</v>
      </c>
      <c r="I72" s="68"/>
      <c r="J72" s="46">
        <f>I70*$I10</f>
        <v>1530.1999999999998</v>
      </c>
      <c r="K72" s="68"/>
      <c r="L72" s="46">
        <f>K70*$I10</f>
        <v>2668.3999999999996</v>
      </c>
      <c r="M72" s="68"/>
      <c r="N72" s="46">
        <f>M70*$I10</f>
        <v>1615.6</v>
      </c>
      <c r="O72" s="55"/>
      <c r="P72" s="487"/>
      <c r="Q72" s="280"/>
      <c r="R72" s="280"/>
      <c r="S72" s="280"/>
      <c r="T72" s="306"/>
      <c r="U72" s="306"/>
      <c r="V72" s="306"/>
      <c r="W72" s="306"/>
      <c r="X72" s="306"/>
      <c r="Y72" s="306"/>
      <c r="Z72" s="306"/>
      <c r="AA72" s="306"/>
      <c r="AB72" s="51"/>
    </row>
    <row r="73" spans="1:259" ht="18" customHeight="1" x14ac:dyDescent="0.25">
      <c r="A73" s="877"/>
      <c r="B73" s="877"/>
      <c r="C73" s="877"/>
      <c r="D73" s="877"/>
      <c r="E73" s="877"/>
      <c r="F73" s="44"/>
      <c r="G73" s="31"/>
      <c r="H73" s="32"/>
      <c r="I73" s="31"/>
      <c r="J73" s="32"/>
      <c r="K73" s="31"/>
      <c r="L73" s="32"/>
      <c r="M73" s="31"/>
      <c r="N73" s="32"/>
      <c r="O73" s="55"/>
      <c r="P73" s="487"/>
      <c r="Q73" s="280"/>
      <c r="R73" s="280"/>
      <c r="S73" s="280"/>
      <c r="T73" s="306"/>
      <c r="U73" s="306"/>
      <c r="V73" s="306"/>
      <c r="W73" s="306"/>
      <c r="X73" s="306"/>
      <c r="Y73" s="306"/>
      <c r="Z73" s="306"/>
      <c r="AA73" s="306"/>
      <c r="AB73" s="51"/>
    </row>
    <row r="74" spans="1:259" ht="18.75" customHeight="1" x14ac:dyDescent="0.25">
      <c r="A74" s="877" t="s">
        <v>1029</v>
      </c>
      <c r="B74" s="877"/>
      <c r="C74" s="877"/>
      <c r="D74" s="877"/>
      <c r="E74" s="877"/>
      <c r="F74" s="44">
        <v>38</v>
      </c>
      <c r="G74" s="68">
        <f>-G70*G60</f>
        <v>-326880.60255111771</v>
      </c>
      <c r="H74" s="69">
        <f>-G70*H60</f>
        <v>-9751.3147844045616</v>
      </c>
      <c r="I74" s="68">
        <f>-I70*I60</f>
        <v>-1384508.3789105662</v>
      </c>
      <c r="J74" s="69">
        <f>-I70*J60</f>
        <v>0</v>
      </c>
      <c r="K74" s="68">
        <f>-K70*K60</f>
        <v>-2058583.9345153598</v>
      </c>
      <c r="L74" s="69">
        <f>-K70*L60</f>
        <v>-281150.80828989093</v>
      </c>
      <c r="M74" s="68">
        <f>-M70*M60</f>
        <v>-1594855.7529460364</v>
      </c>
      <c r="N74" s="69">
        <f>-M70*N60</f>
        <v>-34843.487647916765</v>
      </c>
      <c r="O74" s="55">
        <f>SUM(G74:N74)</f>
        <v>-5690574.279645293</v>
      </c>
      <c r="P74" s="487"/>
      <c r="Q74" s="280"/>
      <c r="R74" s="280"/>
      <c r="S74" s="280"/>
      <c r="T74" s="306"/>
      <c r="U74" s="306"/>
      <c r="V74" s="306"/>
      <c r="W74" s="306"/>
      <c r="X74" s="306"/>
      <c r="Y74" s="306"/>
      <c r="Z74" s="306"/>
      <c r="AA74" s="306"/>
      <c r="AB74" s="51"/>
    </row>
    <row r="75" spans="1:259" ht="18.75" customHeight="1" x14ac:dyDescent="0.25">
      <c r="A75" s="877" t="s">
        <v>1030</v>
      </c>
      <c r="B75" s="877"/>
      <c r="C75" s="877"/>
      <c r="D75" s="877"/>
      <c r="E75" s="877"/>
      <c r="F75" s="44">
        <v>39</v>
      </c>
      <c r="G75" s="68">
        <f>-G71*G64</f>
        <v>-310166.81633638445</v>
      </c>
      <c r="H75" s="69">
        <f>-H72*H66</f>
        <v>-30845.222315899267</v>
      </c>
      <c r="I75" s="68">
        <f>-I71*I64</f>
        <v>-1289457.8077245832</v>
      </c>
      <c r="J75" s="69">
        <f>-J72*J66</f>
        <v>0</v>
      </c>
      <c r="K75" s="68">
        <f>-K71*K64</f>
        <v>-1945555.462672492</v>
      </c>
      <c r="L75" s="69">
        <f>-L72*L66</f>
        <v>-891000.15879629634</v>
      </c>
      <c r="M75" s="68">
        <f>-M71*M64</f>
        <v>-1503756.0500238598</v>
      </c>
      <c r="N75" s="69">
        <f>-N72*N66</f>
        <v>-110672.75480001258</v>
      </c>
      <c r="O75" s="55">
        <f>SUM(G75:N75)</f>
        <v>-6081454.2726695277</v>
      </c>
      <c r="P75" s="487"/>
      <c r="Q75" s="280"/>
      <c r="R75" s="280"/>
      <c r="S75" s="280"/>
      <c r="T75" s="306"/>
      <c r="U75" s="306"/>
      <c r="V75" s="306"/>
      <c r="W75" s="306"/>
      <c r="X75" s="306"/>
      <c r="Y75" s="306"/>
      <c r="Z75" s="306"/>
      <c r="AA75" s="306"/>
      <c r="AB75" s="51"/>
    </row>
    <row r="76" spans="1:259" ht="18" customHeight="1" x14ac:dyDescent="0.25">
      <c r="A76" s="877"/>
      <c r="B76" s="877"/>
      <c r="C76" s="877"/>
      <c r="D76" s="877"/>
      <c r="E76" s="877"/>
      <c r="F76" s="44"/>
      <c r="G76" s="68"/>
      <c r="H76" s="69"/>
      <c r="I76" s="242"/>
      <c r="J76" s="242"/>
      <c r="K76" s="68"/>
      <c r="L76" s="69"/>
      <c r="M76" s="68"/>
      <c r="N76" s="69"/>
      <c r="O76" s="55"/>
      <c r="P76" s="487"/>
      <c r="Q76" s="280"/>
      <c r="R76" s="280"/>
      <c r="S76" s="280"/>
      <c r="T76" s="306"/>
      <c r="U76" s="306"/>
      <c r="V76" s="306"/>
      <c r="W76" s="306"/>
      <c r="X76" s="306"/>
      <c r="Y76" s="306"/>
      <c r="Z76" s="306"/>
      <c r="AA76" s="306"/>
      <c r="AB76" s="51"/>
    </row>
    <row r="77" spans="1:259" ht="18.75" customHeight="1" x14ac:dyDescent="0.25">
      <c r="A77" s="880" t="s">
        <v>321</v>
      </c>
      <c r="B77" s="880"/>
      <c r="C77" s="880"/>
      <c r="D77" s="880"/>
      <c r="E77" s="880"/>
      <c r="F77" s="44">
        <v>40</v>
      </c>
      <c r="G77" s="70">
        <f t="shared" ref="G77:N77" si="21">SUM(G74:G75)</f>
        <v>-637047.41888750216</v>
      </c>
      <c r="H77" s="71">
        <f t="shared" si="21"/>
        <v>-40596.537100303831</v>
      </c>
      <c r="I77" s="70">
        <f t="shared" si="21"/>
        <v>-2673966.1866351496</v>
      </c>
      <c r="J77" s="71">
        <f t="shared" si="21"/>
        <v>0</v>
      </c>
      <c r="K77" s="70">
        <f t="shared" si="21"/>
        <v>-4004139.3971878518</v>
      </c>
      <c r="L77" s="71">
        <f t="shared" si="21"/>
        <v>-1172150.9670861873</v>
      </c>
      <c r="M77" s="70">
        <f t="shared" si="21"/>
        <v>-3098611.8029698962</v>
      </c>
      <c r="N77" s="71">
        <f t="shared" si="21"/>
        <v>-145516.24244792934</v>
      </c>
      <c r="O77" s="67">
        <f>SUM(G77:N77)</f>
        <v>-11772028.55231482</v>
      </c>
      <c r="P77" s="487"/>
      <c r="Q77" s="280"/>
      <c r="R77" s="280"/>
      <c r="S77" s="280"/>
      <c r="T77" s="306"/>
      <c r="U77" s="306"/>
      <c r="V77" s="306"/>
      <c r="W77" s="306"/>
      <c r="X77" s="306"/>
      <c r="Y77" s="306"/>
      <c r="Z77" s="306"/>
      <c r="AA77" s="306"/>
      <c r="AB77" s="51"/>
    </row>
    <row r="78" spans="1:259" s="5" customFormat="1" ht="18.75" customHeight="1" thickBot="1" x14ac:dyDescent="0.3">
      <c r="A78" s="886" t="s">
        <v>405</v>
      </c>
      <c r="B78" s="886"/>
      <c r="C78" s="886"/>
      <c r="D78" s="886"/>
      <c r="E78" s="886"/>
      <c r="F78" s="34">
        <v>41</v>
      </c>
      <c r="G78" s="107">
        <f>IF(G70=0,0,G77/G70)</f>
        <v>-1895.9744609747088</v>
      </c>
      <c r="H78" s="108">
        <f>IF(G70=0,0,H77/G70)</f>
        <v>-120.82302708423759</v>
      </c>
      <c r="I78" s="107">
        <f>IF(I70=0,0,I77/I70)</f>
        <v>-2446.4466483395695</v>
      </c>
      <c r="J78" s="108">
        <f>IF(I70=0,0,J77/I70)</f>
        <v>0</v>
      </c>
      <c r="K78" s="107">
        <f>IF(K70=0,0,K77/K70)</f>
        <v>-2100.8076585455674</v>
      </c>
      <c r="L78" s="108">
        <f>IF(K70=0,0,L77/K70)</f>
        <v>-614.97952103157786</v>
      </c>
      <c r="M78" s="107">
        <f>IF(M70=0,0,M77/M70)</f>
        <v>-2685.1055485007764</v>
      </c>
      <c r="N78" s="108">
        <f>IF(M70=0,0,N77/M70)</f>
        <v>-126.09726381969614</v>
      </c>
      <c r="O78" s="109">
        <f>IF(O70=0,0,O77/O70)</f>
        <v>-2622.4166968845666</v>
      </c>
      <c r="P78" s="487"/>
      <c r="Q78" s="309"/>
      <c r="R78" s="309"/>
      <c r="S78" s="309"/>
      <c r="T78" s="306"/>
      <c r="U78" s="306"/>
      <c r="V78" s="306"/>
      <c r="W78" s="306"/>
      <c r="X78" s="306"/>
      <c r="Y78" s="306"/>
      <c r="Z78" s="306"/>
      <c r="AA78" s="306"/>
      <c r="AB78" s="51"/>
    </row>
    <row r="79" spans="1:259" s="5" customFormat="1" ht="18.75" customHeight="1" thickBot="1" x14ac:dyDescent="0.3">
      <c r="A79" s="296"/>
      <c r="B79" s="532"/>
      <c r="C79" s="296"/>
      <c r="D79" s="296"/>
      <c r="E79" s="296"/>
      <c r="F79" s="283"/>
      <c r="G79" s="297"/>
      <c r="H79" s="297"/>
      <c r="I79" s="249"/>
      <c r="J79" s="249"/>
      <c r="K79" s="297"/>
      <c r="L79" s="297"/>
      <c r="M79" s="297"/>
      <c r="N79" s="297"/>
      <c r="O79" s="297"/>
      <c r="P79" s="487"/>
      <c r="Q79" s="309"/>
      <c r="R79" s="309"/>
      <c r="S79" s="309"/>
      <c r="T79" s="306"/>
      <c r="U79" s="306"/>
      <c r="V79" s="306"/>
      <c r="W79" s="306"/>
      <c r="X79" s="306"/>
      <c r="Y79" s="306"/>
      <c r="Z79" s="306"/>
      <c r="AA79" s="306"/>
      <c r="AB79" s="51"/>
    </row>
    <row r="80" spans="1:259" s="9" customFormat="1" ht="26.1" customHeight="1" thickBot="1" x14ac:dyDescent="0.3">
      <c r="A80" s="890" t="s">
        <v>340</v>
      </c>
      <c r="B80" s="890"/>
      <c r="C80" s="890"/>
      <c r="D80" s="890"/>
      <c r="E80" s="890"/>
      <c r="F80" s="117"/>
      <c r="G80" s="969" t="s">
        <v>0</v>
      </c>
      <c r="H80" s="970"/>
      <c r="I80" s="871" t="s">
        <v>389</v>
      </c>
      <c r="J80" s="872"/>
      <c r="K80" s="971" t="s">
        <v>1</v>
      </c>
      <c r="L80" s="972"/>
      <c r="M80" s="973" t="s">
        <v>280</v>
      </c>
      <c r="N80" s="974"/>
      <c r="O80" s="121" t="s">
        <v>300</v>
      </c>
      <c r="P80" s="488"/>
      <c r="Q80" s="300"/>
      <c r="R80" s="303"/>
      <c r="S80" s="302"/>
      <c r="T80" s="306"/>
      <c r="U80" s="306"/>
      <c r="V80" s="306"/>
      <c r="W80" s="306"/>
      <c r="X80" s="306"/>
      <c r="Y80" s="306"/>
      <c r="Z80" s="306"/>
      <c r="AA80" s="306"/>
      <c r="AB80" s="51"/>
    </row>
    <row r="81" spans="1:28" ht="18.75" customHeight="1" x14ac:dyDescent="0.25">
      <c r="A81" s="877" t="s">
        <v>424</v>
      </c>
      <c r="B81" s="877"/>
      <c r="C81" s="878"/>
      <c r="D81" s="878"/>
      <c r="E81" s="975"/>
      <c r="F81" s="255">
        <v>42</v>
      </c>
      <c r="G81" s="887">
        <f>G19</f>
        <v>328</v>
      </c>
      <c r="H81" s="888"/>
      <c r="I81" s="869">
        <f>I19</f>
        <v>1126</v>
      </c>
      <c r="J81" s="870"/>
      <c r="K81" s="887">
        <f>K19</f>
        <v>1886</v>
      </c>
      <c r="L81" s="888"/>
      <c r="M81" s="887">
        <f>M19</f>
        <v>1037</v>
      </c>
      <c r="N81" s="888"/>
      <c r="O81" s="18">
        <f>SUM(G81:N81)</f>
        <v>4377</v>
      </c>
      <c r="P81" s="487"/>
      <c r="Q81" s="280"/>
      <c r="R81" s="280"/>
      <c r="S81" s="280"/>
      <c r="T81" s="306"/>
      <c r="U81" s="306"/>
      <c r="V81" s="306"/>
      <c r="W81" s="306"/>
      <c r="X81" s="306"/>
      <c r="Y81" s="306"/>
      <c r="Z81" s="306"/>
      <c r="AA81" s="306"/>
      <c r="AB81" s="51"/>
    </row>
    <row r="82" spans="1:28" ht="32.1" customHeight="1" thickBot="1" x14ac:dyDescent="0.3">
      <c r="A82" s="963" t="s">
        <v>1032</v>
      </c>
      <c r="B82" s="963"/>
      <c r="C82" s="964"/>
      <c r="D82" s="964"/>
      <c r="E82" s="964"/>
      <c r="F82" s="255">
        <v>43</v>
      </c>
      <c r="G82" s="965">
        <f>G19-G20-G21</f>
        <v>324</v>
      </c>
      <c r="H82" s="966"/>
      <c r="I82" s="873">
        <f>I19-I20-I21</f>
        <v>1103</v>
      </c>
      <c r="J82" s="874"/>
      <c r="K82" s="965">
        <f>K19-K20-K21</f>
        <v>1847</v>
      </c>
      <c r="L82" s="966"/>
      <c r="M82" s="965">
        <f>M19-M20-M21</f>
        <v>976</v>
      </c>
      <c r="N82" s="966"/>
      <c r="O82" s="256">
        <f>SUM(G82:N82)</f>
        <v>4250</v>
      </c>
      <c r="P82" s="487"/>
      <c r="Q82" s="280"/>
      <c r="R82" s="280"/>
      <c r="S82" s="280"/>
      <c r="T82" s="306"/>
      <c r="U82" s="306"/>
      <c r="V82" s="306"/>
      <c r="W82" s="306"/>
      <c r="X82" s="306"/>
      <c r="Y82" s="306"/>
      <c r="Z82" s="306"/>
      <c r="AA82" s="306"/>
      <c r="AB82" s="51"/>
    </row>
    <row r="83" spans="1:28" ht="16.149999999999999" customHeight="1" thickBot="1" x14ac:dyDescent="0.3">
      <c r="A83" s="257"/>
      <c r="B83" s="533"/>
      <c r="C83" s="258"/>
      <c r="D83" s="259"/>
      <c r="E83" s="259"/>
      <c r="F83" s="117"/>
      <c r="G83" s="120"/>
      <c r="H83" s="120"/>
      <c r="I83" s="250"/>
      <c r="J83" s="250"/>
      <c r="K83" s="120"/>
      <c r="L83" s="120"/>
      <c r="M83" s="120"/>
      <c r="N83" s="120"/>
      <c r="O83" s="120"/>
      <c r="P83" s="487"/>
      <c r="Q83" s="280"/>
      <c r="R83" s="280"/>
      <c r="S83" s="280"/>
      <c r="T83" s="306"/>
      <c r="U83" s="306"/>
      <c r="V83" s="306"/>
      <c r="W83" s="306"/>
      <c r="X83" s="306"/>
      <c r="Y83" s="306"/>
      <c r="Z83" s="306"/>
      <c r="AA83" s="306"/>
      <c r="AB83" s="51"/>
    </row>
    <row r="84" spans="1:28" ht="42" customHeight="1" thickBot="1" x14ac:dyDescent="0.3">
      <c r="A84" s="967" t="s">
        <v>322</v>
      </c>
      <c r="B84" s="967"/>
      <c r="C84" s="967"/>
      <c r="D84" s="967"/>
      <c r="E84" s="967"/>
      <c r="F84" s="359"/>
      <c r="G84" s="21" t="s">
        <v>958</v>
      </c>
      <c r="H84" s="22" t="s">
        <v>957</v>
      </c>
      <c r="I84" s="247" t="s">
        <v>958</v>
      </c>
      <c r="J84" s="248" t="s">
        <v>957</v>
      </c>
      <c r="K84" s="23" t="s">
        <v>958</v>
      </c>
      <c r="L84" s="24" t="s">
        <v>957</v>
      </c>
      <c r="M84" s="25" t="s">
        <v>958</v>
      </c>
      <c r="N84" s="26" t="s">
        <v>957</v>
      </c>
      <c r="O84" s="56"/>
      <c r="P84" s="487"/>
      <c r="Q84" s="280"/>
      <c r="R84" s="280"/>
      <c r="S84" s="280"/>
      <c r="T84" s="306"/>
      <c r="U84" s="306"/>
      <c r="V84" s="306"/>
      <c r="W84" s="306"/>
      <c r="X84" s="306"/>
      <c r="Y84" s="306"/>
      <c r="Z84" s="306"/>
      <c r="AA84" s="306"/>
      <c r="AB84" s="51"/>
    </row>
    <row r="85" spans="1:28" ht="18.75" customHeight="1" x14ac:dyDescent="0.25">
      <c r="A85" s="880" t="s">
        <v>304</v>
      </c>
      <c r="B85" s="880"/>
      <c r="C85" s="881"/>
      <c r="D85" s="881"/>
      <c r="E85" s="968"/>
      <c r="F85" s="255">
        <v>44</v>
      </c>
      <c r="G85" s="260">
        <f t="shared" ref="G85:N85" si="22">G33</f>
        <v>1583819.6965570354</v>
      </c>
      <c r="H85" s="261">
        <f t="shared" si="22"/>
        <v>98284.01091290894</v>
      </c>
      <c r="I85" s="251">
        <f t="shared" si="22"/>
        <v>7108057.4481796715</v>
      </c>
      <c r="J85" s="251">
        <f t="shared" si="22"/>
        <v>0</v>
      </c>
      <c r="K85" s="260">
        <f t="shared" si="22"/>
        <v>10589365.148572052</v>
      </c>
      <c r="L85" s="261">
        <f>L33</f>
        <v>3910942.2609984535</v>
      </c>
      <c r="M85" s="260">
        <f t="shared" si="22"/>
        <v>7203439.642684727</v>
      </c>
      <c r="N85" s="261">
        <f t="shared" si="22"/>
        <v>496800.0122871591</v>
      </c>
      <c r="O85" s="262">
        <f>SUM(G85:N85)</f>
        <v>30990708.220192008</v>
      </c>
      <c r="P85" s="487"/>
      <c r="Q85" s="280"/>
      <c r="R85" s="280"/>
      <c r="S85" s="280"/>
      <c r="T85" s="306"/>
      <c r="U85" s="306"/>
      <c r="V85" s="306"/>
      <c r="W85" s="306"/>
      <c r="X85" s="306"/>
      <c r="Y85" s="306"/>
      <c r="Z85" s="306"/>
      <c r="AA85" s="306"/>
      <c r="AB85" s="51"/>
    </row>
    <row r="86" spans="1:28" ht="18.75" customHeight="1" x14ac:dyDescent="0.25">
      <c r="A86" s="922" t="s">
        <v>323</v>
      </c>
      <c r="B86" s="923"/>
      <c r="C86" s="979"/>
      <c r="D86" s="979"/>
      <c r="E86" s="980"/>
      <c r="F86" s="255">
        <v>45</v>
      </c>
      <c r="G86" s="31"/>
      <c r="H86" s="253"/>
      <c r="I86" s="252"/>
      <c r="J86" s="253"/>
      <c r="K86" s="31"/>
      <c r="L86" s="253"/>
      <c r="M86" s="31"/>
      <c r="N86" s="253"/>
      <c r="O86" s="381">
        <f>H86+J86+L86+N86</f>
        <v>0</v>
      </c>
      <c r="P86" s="487"/>
      <c r="Q86" s="280"/>
      <c r="R86" s="280"/>
      <c r="S86" s="280"/>
      <c r="T86" s="306"/>
      <c r="U86" s="306"/>
      <c r="V86" s="306"/>
      <c r="W86" s="306"/>
      <c r="X86" s="306"/>
      <c r="Y86" s="306"/>
      <c r="Z86" s="306"/>
      <c r="AA86" s="306"/>
      <c r="AB86" s="51"/>
    </row>
    <row r="87" spans="1:28" ht="18.75" customHeight="1" x14ac:dyDescent="0.25">
      <c r="A87" s="922" t="s">
        <v>329</v>
      </c>
      <c r="B87" s="923"/>
      <c r="C87" s="981"/>
      <c r="D87" s="981"/>
      <c r="E87" s="982"/>
      <c r="F87" s="255">
        <v>46</v>
      </c>
      <c r="G87" s="31"/>
      <c r="H87" s="253"/>
      <c r="I87" s="252"/>
      <c r="J87" s="253"/>
      <c r="K87" s="31"/>
      <c r="L87" s="253"/>
      <c r="M87" s="31"/>
      <c r="N87" s="253"/>
      <c r="O87" s="381">
        <f>H87+J87+L87+N87</f>
        <v>0</v>
      </c>
      <c r="P87" s="487"/>
      <c r="Q87" s="280"/>
      <c r="R87" s="280"/>
      <c r="S87" s="280"/>
      <c r="T87" s="306"/>
      <c r="U87" s="306"/>
      <c r="V87" s="306"/>
      <c r="W87" s="306"/>
      <c r="X87" s="306"/>
      <c r="Y87" s="306"/>
      <c r="Z87" s="306"/>
      <c r="AA87" s="306"/>
      <c r="AB87" s="51"/>
    </row>
    <row r="88" spans="1:28" ht="18.75" customHeight="1" thickBot="1" x14ac:dyDescent="0.3">
      <c r="A88" s="983" t="s">
        <v>428</v>
      </c>
      <c r="B88" s="983"/>
      <c r="C88" s="983"/>
      <c r="D88" s="983"/>
      <c r="E88" s="983"/>
      <c r="F88" s="354">
        <v>47</v>
      </c>
      <c r="G88" s="263">
        <f>G85</f>
        <v>1583819.6965570354</v>
      </c>
      <c r="H88" s="264">
        <f>H85+H86+H87</f>
        <v>98284.01091290894</v>
      </c>
      <c r="I88" s="254">
        <f>I85</f>
        <v>7108057.4481796715</v>
      </c>
      <c r="J88" s="254">
        <f>J85+J86+J87</f>
        <v>0</v>
      </c>
      <c r="K88" s="263">
        <f>K85</f>
        <v>10589365.148572052</v>
      </c>
      <c r="L88" s="264">
        <f>L85+L86+L87</f>
        <v>3910942.2609984535</v>
      </c>
      <c r="M88" s="263">
        <f>M85</f>
        <v>7203439.642684727</v>
      </c>
      <c r="N88" s="264">
        <f>N85+N86+N87</f>
        <v>496800.0122871591</v>
      </c>
      <c r="O88" s="265">
        <f>SUM(O85:O87)</f>
        <v>30990708.220192008</v>
      </c>
      <c r="P88" s="487"/>
      <c r="Q88" s="280"/>
      <c r="R88" s="280"/>
      <c r="S88" s="280"/>
      <c r="T88" s="306"/>
      <c r="U88" s="306"/>
      <c r="V88" s="306"/>
      <c r="W88" s="306"/>
      <c r="X88" s="306"/>
      <c r="Y88" s="306"/>
      <c r="Z88" s="306"/>
      <c r="AA88" s="306"/>
      <c r="AB88" s="51"/>
    </row>
    <row r="89" spans="1:28" ht="15.75" customHeight="1" thickBot="1" x14ac:dyDescent="0.3">
      <c r="A89" s="920"/>
      <c r="B89" s="920"/>
      <c r="C89" s="920"/>
      <c r="D89" s="920"/>
      <c r="E89" s="920"/>
      <c r="F89" s="920"/>
      <c r="G89" s="361"/>
      <c r="H89" s="250"/>
      <c r="I89" s="250"/>
      <c r="J89" s="250"/>
      <c r="K89" s="250"/>
      <c r="L89" s="250"/>
      <c r="M89" s="250"/>
      <c r="N89" s="250"/>
      <c r="O89" s="250"/>
      <c r="P89" s="487"/>
      <c r="Q89" s="280"/>
      <c r="R89" s="280"/>
      <c r="S89" s="280"/>
      <c r="T89" s="306"/>
      <c r="U89" s="306"/>
      <c r="V89" s="306"/>
      <c r="W89" s="306"/>
      <c r="X89" s="306"/>
      <c r="Y89" s="306"/>
      <c r="Z89" s="306"/>
      <c r="AA89" s="306"/>
      <c r="AB89" s="51"/>
    </row>
    <row r="90" spans="1:28" s="9" customFormat="1" ht="26.1" customHeight="1" thickBot="1" x14ac:dyDescent="0.3">
      <c r="A90" s="967" t="s">
        <v>371</v>
      </c>
      <c r="B90" s="967"/>
      <c r="C90" s="967"/>
      <c r="D90" s="967"/>
      <c r="E90" s="967"/>
      <c r="F90" s="360"/>
      <c r="G90" s="984" t="s">
        <v>0</v>
      </c>
      <c r="H90" s="895"/>
      <c r="I90" s="871" t="s">
        <v>389</v>
      </c>
      <c r="J90" s="872"/>
      <c r="K90" s="945" t="s">
        <v>1</v>
      </c>
      <c r="L90" s="946"/>
      <c r="M90" s="947" t="s">
        <v>280</v>
      </c>
      <c r="N90" s="948"/>
      <c r="O90" s="60" t="s">
        <v>300</v>
      </c>
      <c r="P90" s="488"/>
      <c r="Q90" s="300"/>
      <c r="R90" s="303"/>
      <c r="S90" s="302"/>
      <c r="T90" s="306"/>
      <c r="U90" s="306"/>
      <c r="V90" s="306"/>
      <c r="W90" s="306"/>
      <c r="X90" s="306"/>
      <c r="Y90" s="306"/>
      <c r="Z90" s="306"/>
      <c r="AA90" s="306"/>
      <c r="AB90" s="51"/>
    </row>
    <row r="91" spans="1:28" ht="18.75" customHeight="1" x14ac:dyDescent="0.25">
      <c r="A91" s="922" t="s">
        <v>324</v>
      </c>
      <c r="B91" s="923"/>
      <c r="C91" s="923"/>
      <c r="D91" s="923"/>
      <c r="E91" s="923"/>
      <c r="F91" s="266">
        <v>48</v>
      </c>
      <c r="G91" s="875">
        <f>IF((G19-G18-G20-G21)&gt;0,G19-G18-G20-G21,0)</f>
        <v>0</v>
      </c>
      <c r="H91" s="876"/>
      <c r="I91" s="875">
        <f>IF((I19-I18-I20-I21)&gt;0,I19-I18-I20-I21,0)</f>
        <v>10</v>
      </c>
      <c r="J91" s="876"/>
      <c r="K91" s="875">
        <f>IF((K19-K18-K20-K21)&gt;0,K19-K18-K20-K21,0)</f>
        <v>0</v>
      </c>
      <c r="L91" s="876"/>
      <c r="M91" s="875">
        <f>IF((M19-M18-M20-M21)&gt;0,M19-M18-M20-M21,0)</f>
        <v>0</v>
      </c>
      <c r="N91" s="876"/>
      <c r="O91" s="267">
        <f>SUM(G91:N91)</f>
        <v>10</v>
      </c>
      <c r="P91" s="487"/>
      <c r="Q91" s="280"/>
      <c r="R91" s="280"/>
      <c r="S91" s="280"/>
      <c r="T91" s="306"/>
      <c r="U91" s="306"/>
      <c r="V91" s="306"/>
      <c r="W91" s="306"/>
      <c r="X91" s="306"/>
      <c r="Y91" s="306"/>
      <c r="Z91" s="306"/>
      <c r="AA91" s="306"/>
      <c r="AB91" s="51"/>
    </row>
    <row r="92" spans="1:28" ht="32.1" customHeight="1" x14ac:dyDescent="0.25">
      <c r="A92" s="976" t="s">
        <v>1031</v>
      </c>
      <c r="B92" s="977"/>
      <c r="C92" s="977"/>
      <c r="D92" s="977"/>
      <c r="E92" s="977"/>
      <c r="F92" s="266">
        <v>49</v>
      </c>
      <c r="G92" s="542">
        <f>IF(G82=0,0,G88/G82)</f>
        <v>4888.3323967809738</v>
      </c>
      <c r="H92" s="543">
        <f>IF(G82=0,0,H88/G82)</f>
        <v>303.34571269416341</v>
      </c>
      <c r="I92" s="542">
        <f>IF(I82=0,0,I88/I82)</f>
        <v>6444.2950572798472</v>
      </c>
      <c r="J92" s="543">
        <f>IF(I82=0,0,J88/I82)</f>
        <v>0</v>
      </c>
      <c r="K92" s="542">
        <f>IF(K82=0,0,K88/K82)</f>
        <v>5733.2783695571479</v>
      </c>
      <c r="L92" s="543">
        <f>IF(K82=0,0,L88/K82)</f>
        <v>2117.4565571188164</v>
      </c>
      <c r="M92" s="542">
        <f>IF(M82=0,0,M88/M82)</f>
        <v>7380.5734043900893</v>
      </c>
      <c r="N92" s="543">
        <f>IF(M82=0,0,N88/M82)</f>
        <v>509.01640603192533</v>
      </c>
      <c r="O92" s="57"/>
      <c r="P92" s="487"/>
      <c r="Q92" s="280"/>
      <c r="R92" s="280"/>
      <c r="S92" s="280"/>
      <c r="T92" s="306"/>
      <c r="U92" s="306"/>
      <c r="V92" s="306"/>
      <c r="W92" s="306"/>
      <c r="X92" s="306"/>
      <c r="Y92" s="306"/>
      <c r="Z92" s="306"/>
      <c r="AA92" s="306"/>
      <c r="AB92" s="51"/>
    </row>
    <row r="93" spans="1:28" ht="18.75" customHeight="1" thickBot="1" x14ac:dyDescent="0.3">
      <c r="A93" s="922" t="s">
        <v>341</v>
      </c>
      <c r="B93" s="923"/>
      <c r="C93" s="923"/>
      <c r="D93" s="923"/>
      <c r="E93" s="978"/>
      <c r="F93" s="266">
        <v>50</v>
      </c>
      <c r="G93" s="544">
        <f>-G91*G92</f>
        <v>0</v>
      </c>
      <c r="H93" s="545">
        <f>-G91*H92</f>
        <v>0</v>
      </c>
      <c r="I93" s="544">
        <f t="shared" ref="I93" si="23">-I91*I92</f>
        <v>-64442.950572798472</v>
      </c>
      <c r="J93" s="545">
        <f t="shared" ref="J93" si="24">-I91*J92</f>
        <v>0</v>
      </c>
      <c r="K93" s="544">
        <f t="shared" ref="K93" si="25">-K91*K92</f>
        <v>0</v>
      </c>
      <c r="L93" s="545">
        <f t="shared" ref="L93" si="26">-K91*L92</f>
        <v>0</v>
      </c>
      <c r="M93" s="544">
        <f t="shared" ref="M93" si="27">-M91*M92</f>
        <v>0</v>
      </c>
      <c r="N93" s="545">
        <f t="shared" ref="N93" si="28">-M91*N92</f>
        <v>0</v>
      </c>
      <c r="O93" s="57">
        <f>SUM(G93:N93)</f>
        <v>-64442.950572798472</v>
      </c>
      <c r="P93" s="494"/>
      <c r="Q93" s="280"/>
      <c r="R93" s="280"/>
      <c r="S93" s="280"/>
      <c r="T93" s="306"/>
      <c r="U93" s="306"/>
      <c r="V93" s="306"/>
      <c r="W93" s="306"/>
      <c r="X93" s="306"/>
      <c r="Y93" s="306"/>
      <c r="Z93" s="306"/>
      <c r="AA93" s="306"/>
      <c r="AB93" s="51"/>
    </row>
    <row r="94" spans="1:28" ht="18.75" customHeight="1" thickBot="1" x14ac:dyDescent="0.3">
      <c r="A94" s="987"/>
      <c r="B94" s="988"/>
      <c r="C94" s="988"/>
      <c r="D94" s="988"/>
      <c r="E94" s="988"/>
      <c r="F94" s="989"/>
      <c r="G94" s="21" t="s">
        <v>537</v>
      </c>
      <c r="H94" s="22" t="s">
        <v>538</v>
      </c>
      <c r="I94" s="247" t="s">
        <v>537</v>
      </c>
      <c r="J94" s="248" t="s">
        <v>538</v>
      </c>
      <c r="K94" s="23" t="s">
        <v>537</v>
      </c>
      <c r="L94" s="24" t="s">
        <v>538</v>
      </c>
      <c r="M94" s="25" t="s">
        <v>537</v>
      </c>
      <c r="N94" s="25" t="s">
        <v>538</v>
      </c>
      <c r="O94" s="57"/>
      <c r="P94" s="487"/>
      <c r="Q94" s="280"/>
      <c r="R94" s="280"/>
      <c r="S94" s="280"/>
      <c r="T94" s="306"/>
      <c r="U94" s="306"/>
      <c r="V94" s="306"/>
      <c r="W94" s="306"/>
      <c r="X94" s="306"/>
      <c r="Y94" s="306"/>
      <c r="Z94" s="306"/>
      <c r="AA94" s="306"/>
      <c r="AB94" s="51"/>
    </row>
    <row r="95" spans="1:28" ht="18.75" customHeight="1" x14ac:dyDescent="0.25">
      <c r="A95" s="922" t="s">
        <v>1033</v>
      </c>
      <c r="B95" s="923"/>
      <c r="C95" s="923"/>
      <c r="D95" s="923"/>
      <c r="E95" s="923"/>
      <c r="F95" s="266">
        <v>51</v>
      </c>
      <c r="G95" s="688">
        <f>IF(G82-G18&gt;0,0,-1*(G82-G18))</f>
        <v>12</v>
      </c>
      <c r="H95" s="689">
        <f>IF(G82-G18&gt;0,0,-1*(G82-G18))</f>
        <v>12</v>
      </c>
      <c r="I95" s="689">
        <f>IF(I82-I18&gt;0,0,-1*(I82-I18))</f>
        <v>0</v>
      </c>
      <c r="J95" s="689">
        <f>IF(I82-I18&gt;0,0,-1*(I82-I18))</f>
        <v>0</v>
      </c>
      <c r="K95" s="689">
        <f>IF(K82-K18&gt;0,0,-1*(K82-K18))</f>
        <v>59</v>
      </c>
      <c r="L95" s="689">
        <f>IF(K82-K18&gt;0,0,-1*(K82-K18))</f>
        <v>59</v>
      </c>
      <c r="M95" s="689">
        <f>IF(M82-M18&gt;0,0,-1*(M82-M18))</f>
        <v>178</v>
      </c>
      <c r="N95" s="690">
        <f>IF(M82-M18&gt;0,0,-1*(M82-M18))</f>
        <v>178</v>
      </c>
      <c r="O95" s="55"/>
      <c r="P95" s="487"/>
      <c r="Q95" s="280"/>
      <c r="R95" s="280"/>
      <c r="S95" s="280"/>
      <c r="T95" s="306"/>
      <c r="U95" s="306"/>
      <c r="V95" s="306"/>
      <c r="W95" s="306"/>
      <c r="X95" s="306"/>
      <c r="Y95" s="306"/>
      <c r="Z95" s="306"/>
      <c r="AA95" s="306"/>
      <c r="AB95" s="51"/>
    </row>
    <row r="96" spans="1:28" ht="18.75" customHeight="1" x14ac:dyDescent="0.25">
      <c r="A96" s="922" t="s">
        <v>342</v>
      </c>
      <c r="B96" s="923"/>
      <c r="C96" s="923"/>
      <c r="D96" s="923"/>
      <c r="E96" s="923"/>
      <c r="F96" s="266">
        <v>52</v>
      </c>
      <c r="G96" s="691"/>
      <c r="H96" s="692"/>
      <c r="I96" s="693"/>
      <c r="J96" s="693"/>
      <c r="K96" s="692"/>
      <c r="L96" s="693"/>
      <c r="M96" s="692"/>
      <c r="N96" s="253"/>
      <c r="O96" s="57"/>
      <c r="P96" s="487"/>
      <c r="Q96" s="280"/>
      <c r="R96" s="280"/>
      <c r="S96" s="280"/>
      <c r="T96" s="306"/>
      <c r="U96" s="306"/>
      <c r="V96" s="306"/>
      <c r="W96" s="306"/>
      <c r="X96" s="306"/>
      <c r="Y96" s="306"/>
      <c r="Z96" s="306"/>
      <c r="AA96" s="306"/>
      <c r="AB96" s="51"/>
    </row>
    <row r="97" spans="1:28" ht="18.75" customHeight="1" x14ac:dyDescent="0.25">
      <c r="A97" s="922" t="s">
        <v>343</v>
      </c>
      <c r="B97" s="923"/>
      <c r="C97" s="923"/>
      <c r="D97" s="923"/>
      <c r="E97" s="978"/>
      <c r="F97" s="266">
        <v>53</v>
      </c>
      <c r="G97" s="546">
        <f>G95*G96</f>
        <v>0</v>
      </c>
      <c r="H97" s="253">
        <f>H95*H96</f>
        <v>0</v>
      </c>
      <c r="I97" s="546">
        <f t="shared" ref="I97:N97" si="29">I95*I96</f>
        <v>0</v>
      </c>
      <c r="J97" s="253">
        <f t="shared" si="29"/>
        <v>0</v>
      </c>
      <c r="K97" s="546">
        <f t="shared" si="29"/>
        <v>0</v>
      </c>
      <c r="L97" s="253">
        <f t="shared" si="29"/>
        <v>0</v>
      </c>
      <c r="M97" s="546">
        <f t="shared" si="29"/>
        <v>0</v>
      </c>
      <c r="N97" s="253">
        <f t="shared" si="29"/>
        <v>0</v>
      </c>
      <c r="O97" s="57">
        <f>SUM(G97:N97)</f>
        <v>0</v>
      </c>
      <c r="P97" s="494"/>
      <c r="Q97" s="280"/>
      <c r="R97" s="280"/>
      <c r="S97" s="280"/>
      <c r="T97" s="306"/>
      <c r="U97" s="306"/>
      <c r="V97" s="306"/>
      <c r="W97" s="306"/>
      <c r="X97" s="306"/>
      <c r="Y97" s="306"/>
      <c r="Z97" s="306"/>
      <c r="AA97" s="306"/>
      <c r="AB97" s="51"/>
    </row>
    <row r="98" spans="1:28" ht="18.75" customHeight="1" thickBot="1" x14ac:dyDescent="0.3">
      <c r="A98" s="924" t="s">
        <v>344</v>
      </c>
      <c r="B98" s="925"/>
      <c r="C98" s="925"/>
      <c r="D98" s="925"/>
      <c r="E98" s="925"/>
      <c r="F98" s="266">
        <v>54</v>
      </c>
      <c r="G98" s="985">
        <f>G93+H93+G97+H97</f>
        <v>0</v>
      </c>
      <c r="H98" s="986"/>
      <c r="I98" s="985">
        <f>I93+J93+I97+J97</f>
        <v>-64442.950572798472</v>
      </c>
      <c r="J98" s="986"/>
      <c r="K98" s="985">
        <f t="shared" ref="K98" si="30">K93+L93+K97+L97</f>
        <v>0</v>
      </c>
      <c r="L98" s="986"/>
      <c r="M98" s="985">
        <f t="shared" ref="M98" si="31">M93+N93+M97+N97</f>
        <v>0</v>
      </c>
      <c r="N98" s="986"/>
      <c r="O98" s="268">
        <f>SUM(G98:N98)</f>
        <v>-64442.950572798472</v>
      </c>
      <c r="P98" s="487"/>
      <c r="Q98" s="280"/>
      <c r="R98" s="280"/>
      <c r="S98" s="280"/>
      <c r="T98" s="306"/>
      <c r="U98" s="306"/>
      <c r="V98" s="306"/>
      <c r="W98" s="306"/>
      <c r="X98" s="306"/>
      <c r="Y98" s="306"/>
      <c r="Z98" s="306"/>
      <c r="AA98" s="306"/>
      <c r="AB98" s="51"/>
    </row>
    <row r="99" spans="1:28" ht="15.75" customHeight="1" thickBot="1" x14ac:dyDescent="0.3">
      <c r="A99" s="298"/>
      <c r="B99" s="534"/>
      <c r="C99" s="992"/>
      <c r="D99" s="992"/>
      <c r="E99" s="992"/>
      <c r="F99" s="992"/>
      <c r="G99" s="992"/>
      <c r="H99" s="992"/>
      <c r="I99" s="992"/>
      <c r="J99" s="992"/>
      <c r="K99" s="992"/>
      <c r="L99" s="992"/>
      <c r="M99" s="992"/>
      <c r="N99" s="992"/>
      <c r="O99" s="992"/>
      <c r="P99" s="487"/>
      <c r="Q99" s="280"/>
      <c r="R99" s="280"/>
      <c r="S99" s="280"/>
      <c r="T99" s="306"/>
      <c r="U99" s="306"/>
      <c r="V99" s="306"/>
      <c r="W99" s="306"/>
      <c r="X99" s="306"/>
      <c r="Y99" s="306"/>
      <c r="Z99" s="306"/>
      <c r="AA99" s="306"/>
      <c r="AB99" s="51"/>
    </row>
    <row r="100" spans="1:28" s="9" customFormat="1" ht="26.1" customHeight="1" thickBot="1" x14ac:dyDescent="0.3">
      <c r="A100" s="890" t="s">
        <v>325</v>
      </c>
      <c r="B100" s="890"/>
      <c r="C100" s="890"/>
      <c r="D100" s="890"/>
      <c r="E100" s="890"/>
      <c r="F100" s="117"/>
      <c r="G100" s="969" t="s">
        <v>0</v>
      </c>
      <c r="H100" s="970"/>
      <c r="I100" s="871" t="s">
        <v>389</v>
      </c>
      <c r="J100" s="872"/>
      <c r="K100" s="971" t="s">
        <v>1</v>
      </c>
      <c r="L100" s="972"/>
      <c r="M100" s="993" t="s">
        <v>280</v>
      </c>
      <c r="N100" s="974"/>
      <c r="O100" s="60" t="s">
        <v>300</v>
      </c>
      <c r="P100" s="488"/>
      <c r="Q100" s="300"/>
      <c r="R100" s="303"/>
      <c r="S100" s="302"/>
      <c r="T100" s="306"/>
      <c r="U100" s="306"/>
      <c r="V100" s="306"/>
      <c r="W100" s="306"/>
      <c r="X100" s="306"/>
      <c r="Y100" s="306"/>
      <c r="Z100" s="306"/>
      <c r="AA100" s="306"/>
      <c r="AB100" s="51"/>
    </row>
    <row r="101" spans="1:28" ht="32.25" customHeight="1" x14ac:dyDescent="0.25">
      <c r="A101" s="882" t="s">
        <v>326</v>
      </c>
      <c r="B101" s="882"/>
      <c r="C101" s="883"/>
      <c r="D101" s="883"/>
      <c r="E101" s="883"/>
      <c r="F101" s="354">
        <v>55</v>
      </c>
      <c r="G101" s="994">
        <f>G38+H38+H86+H87+G98</f>
        <v>1004459.7514821384</v>
      </c>
      <c r="H101" s="995"/>
      <c r="I101" s="994">
        <f>I38+J38+J86+J87+I98</f>
        <v>4369648.3109717239</v>
      </c>
      <c r="J101" s="995"/>
      <c r="K101" s="994">
        <f>K38+L38+L86+L87+K98</f>
        <v>9324017.0452964678</v>
      </c>
      <c r="L101" s="995"/>
      <c r="M101" s="994">
        <f>M38+N38+N86+N87+M98</f>
        <v>4456111.6095540607</v>
      </c>
      <c r="N101" s="995"/>
      <c r="O101" s="269">
        <f>O38+O86+O87+O98</f>
        <v>19154236.717304386</v>
      </c>
      <c r="P101" s="487"/>
      <c r="Q101" s="280"/>
      <c r="R101" s="280"/>
      <c r="S101" s="280"/>
      <c r="T101" s="306"/>
      <c r="U101" s="306"/>
      <c r="V101" s="306"/>
      <c r="W101" s="306"/>
      <c r="X101" s="306"/>
      <c r="Y101" s="306"/>
      <c r="Z101" s="306"/>
      <c r="AA101" s="306"/>
      <c r="AB101" s="51"/>
    </row>
    <row r="102" spans="1:28" ht="18.75" customHeight="1" x14ac:dyDescent="0.25">
      <c r="A102" s="877" t="s">
        <v>406</v>
      </c>
      <c r="B102" s="877"/>
      <c r="C102" s="877"/>
      <c r="D102" s="877"/>
      <c r="E102" s="877"/>
      <c r="F102" s="354">
        <v>56</v>
      </c>
      <c r="G102" s="990">
        <f>IF(G18=0,0,G101/G18)</f>
        <v>2989.4635460777927</v>
      </c>
      <c r="H102" s="991"/>
      <c r="I102" s="990">
        <f>IF(I18=0,0,I101/I18)</f>
        <v>3997.8484089402782</v>
      </c>
      <c r="J102" s="991"/>
      <c r="K102" s="990">
        <f>IF(K18=0,0,K101/K18)</f>
        <v>4891.9291948040227</v>
      </c>
      <c r="L102" s="991"/>
      <c r="M102" s="990">
        <f>IF(M18=0,0,M101/M18)</f>
        <v>3861.4485351421672</v>
      </c>
      <c r="N102" s="991"/>
      <c r="O102" s="270">
        <f>IF(O18=0,0,O101/O18)</f>
        <v>4266.9273150600102</v>
      </c>
      <c r="P102" s="487"/>
      <c r="Q102" s="280"/>
      <c r="R102" s="280"/>
      <c r="S102" s="280"/>
      <c r="T102" s="306"/>
      <c r="U102" s="306"/>
      <c r="V102" s="306"/>
      <c r="W102" s="306"/>
      <c r="X102" s="306"/>
      <c r="Y102" s="306"/>
      <c r="Z102" s="306"/>
      <c r="AA102" s="306"/>
      <c r="AB102" s="51"/>
    </row>
    <row r="103" spans="1:28" ht="18.75" customHeight="1" thickBot="1" x14ac:dyDescent="0.3">
      <c r="A103" s="877" t="s">
        <v>426</v>
      </c>
      <c r="B103" s="877"/>
      <c r="C103" s="877"/>
      <c r="D103" s="877"/>
      <c r="E103" s="877"/>
      <c r="F103" s="354">
        <v>57</v>
      </c>
      <c r="G103" s="990">
        <f>IF($I8=0,0,G101/$I8)</f>
        <v>23.765757754220711</v>
      </c>
      <c r="H103" s="991"/>
      <c r="I103" s="990">
        <f>IF($I8=0,0,I101/$I8)</f>
        <v>103.38692324551576</v>
      </c>
      <c r="J103" s="991"/>
      <c r="K103" s="990">
        <f>IF($I8=0,0,K101/$I8)</f>
        <v>220.60847143727594</v>
      </c>
      <c r="L103" s="991"/>
      <c r="M103" s="990">
        <f>IF($I8=0,0,M101/$I8)</f>
        <v>105.43266555197116</v>
      </c>
      <c r="N103" s="991"/>
      <c r="O103" s="33">
        <f>IF(I8=0,0,O101/$I8)</f>
        <v>453.19381798898348</v>
      </c>
      <c r="P103" s="487"/>
      <c r="Q103" s="280"/>
      <c r="R103" s="280"/>
      <c r="S103" s="280"/>
      <c r="T103" s="306"/>
      <c r="U103" s="306"/>
      <c r="V103" s="306"/>
      <c r="W103" s="306"/>
      <c r="X103" s="306"/>
      <c r="Y103" s="306"/>
      <c r="Z103" s="306"/>
      <c r="AA103" s="306"/>
      <c r="AB103" s="51"/>
    </row>
    <row r="104" spans="1:28" s="11" customFormat="1" ht="43.5" hidden="1" customHeight="1" x14ac:dyDescent="0.25">
      <c r="A104" s="976" t="s">
        <v>511</v>
      </c>
      <c r="B104" s="977"/>
      <c r="C104" s="977"/>
      <c r="D104" s="977"/>
      <c r="E104" s="1006"/>
      <c r="F104" s="354">
        <v>58</v>
      </c>
      <c r="G104" s="1004"/>
      <c r="H104" s="1005"/>
      <c r="I104" s="271"/>
      <c r="J104" s="271"/>
      <c r="K104" s="1004"/>
      <c r="L104" s="1005"/>
      <c r="M104" s="1004"/>
      <c r="N104" s="1005"/>
      <c r="O104" s="270">
        <f>IF(O103&gt;400,I8*70%*(O103-400),0)</f>
        <v>1573765.7021130705</v>
      </c>
      <c r="P104" s="495"/>
      <c r="Q104" s="245"/>
      <c r="R104" s="245"/>
      <c r="S104" s="245"/>
      <c r="T104" s="306"/>
      <c r="U104" s="306"/>
      <c r="V104" s="306"/>
      <c r="W104" s="306"/>
      <c r="X104" s="306"/>
      <c r="Y104" s="306"/>
      <c r="Z104" s="306"/>
      <c r="AA104" s="306"/>
      <c r="AB104" s="51"/>
    </row>
    <row r="105" spans="1:28" s="11" customFormat="1" ht="18.75" hidden="1" customHeight="1" thickBot="1" x14ac:dyDescent="0.3">
      <c r="A105" s="880" t="s">
        <v>362</v>
      </c>
      <c r="B105" s="880"/>
      <c r="C105" s="880"/>
      <c r="D105" s="996"/>
      <c r="E105" s="997"/>
      <c r="F105" s="354">
        <v>60</v>
      </c>
      <c r="G105" s="998"/>
      <c r="H105" s="999"/>
      <c r="K105" s="998"/>
      <c r="L105" s="999"/>
      <c r="M105" s="1000"/>
      <c r="N105" s="1001"/>
      <c r="O105" s="272">
        <f>O101-O104</f>
        <v>17580471.015191317</v>
      </c>
      <c r="P105" s="495"/>
      <c r="Q105" s="245"/>
      <c r="R105" s="245"/>
      <c r="S105" s="245"/>
      <c r="T105" s="306"/>
      <c r="U105" s="306"/>
      <c r="V105" s="306"/>
      <c r="W105" s="306"/>
      <c r="X105" s="306"/>
      <c r="Y105" s="306"/>
      <c r="Z105" s="306"/>
      <c r="AA105" s="306"/>
      <c r="AB105" s="51"/>
    </row>
    <row r="106" spans="1:28" s="19" customFormat="1" ht="15.75" customHeight="1" x14ac:dyDescent="0.25">
      <c r="A106" s="299"/>
      <c r="B106" s="535"/>
      <c r="C106" s="1002"/>
      <c r="D106" s="1002"/>
      <c r="E106" s="1002"/>
      <c r="F106" s="1002"/>
      <c r="G106" s="1003"/>
      <c r="H106" s="1003"/>
      <c r="I106" s="1003"/>
      <c r="J106" s="1003"/>
      <c r="K106" s="1003"/>
      <c r="L106" s="1003"/>
      <c r="M106" s="1003"/>
      <c r="N106" s="1003"/>
      <c r="O106" s="1003"/>
      <c r="P106" s="489"/>
      <c r="Q106" s="304"/>
      <c r="R106" s="304"/>
      <c r="S106" s="304"/>
      <c r="T106" s="304"/>
      <c r="U106" s="305"/>
      <c r="V106" s="305"/>
      <c r="W106" s="305"/>
      <c r="X106" s="305"/>
      <c r="Y106" s="305"/>
      <c r="Z106" s="305"/>
      <c r="AA106" s="305"/>
    </row>
    <row r="107" spans="1:28" x14ac:dyDescent="0.2">
      <c r="A107" s="298"/>
      <c r="B107" s="534"/>
      <c r="C107" s="298"/>
      <c r="D107" s="298"/>
      <c r="E107" s="298"/>
      <c r="F107" s="295"/>
      <c r="G107" s="280"/>
      <c r="H107" s="280"/>
      <c r="I107" s="244"/>
      <c r="J107" s="244"/>
      <c r="K107" s="280"/>
      <c r="L107" s="280"/>
      <c r="M107" s="280"/>
      <c r="N107" s="280"/>
      <c r="O107" s="244"/>
      <c r="P107" s="487"/>
      <c r="Q107" s="280"/>
      <c r="R107" s="280"/>
      <c r="S107" s="280"/>
      <c r="T107" s="280"/>
      <c r="U107" s="280"/>
      <c r="V107" s="280"/>
      <c r="W107" s="280"/>
      <c r="X107" s="280"/>
      <c r="Y107" s="280"/>
      <c r="Z107" s="280"/>
      <c r="AA107" s="280"/>
    </row>
    <row r="108" spans="1:28" ht="51.4" customHeight="1" x14ac:dyDescent="0.2">
      <c r="F108" s="295"/>
      <c r="G108" s="280"/>
      <c r="H108" s="280"/>
      <c r="I108" s="280"/>
      <c r="J108" s="280"/>
      <c r="K108" s="280"/>
      <c r="L108" s="280"/>
      <c r="M108" s="280"/>
      <c r="N108" s="280"/>
      <c r="O108" s="244"/>
      <c r="P108" s="487"/>
      <c r="Q108" s="280"/>
      <c r="R108" s="280"/>
      <c r="S108" s="280"/>
      <c r="T108" s="280"/>
      <c r="U108" s="280"/>
      <c r="V108" s="280"/>
      <c r="W108" s="280"/>
      <c r="X108" s="280"/>
      <c r="Y108" s="280"/>
      <c r="Z108" s="280"/>
      <c r="AA108" s="280"/>
    </row>
    <row r="109" spans="1:28" x14ac:dyDescent="0.2">
      <c r="A109" s="298"/>
      <c r="B109" s="534"/>
      <c r="C109" s="298"/>
      <c r="D109" s="298"/>
      <c r="E109" s="298"/>
      <c r="F109" s="295"/>
      <c r="G109" s="280"/>
      <c r="H109" s="280"/>
      <c r="I109" s="244"/>
      <c r="J109" s="244"/>
      <c r="K109" s="280"/>
      <c r="L109" s="280"/>
      <c r="M109" s="280"/>
      <c r="N109" s="280"/>
      <c r="O109" s="244"/>
      <c r="P109" s="487"/>
      <c r="Q109" s="280"/>
      <c r="R109" s="280"/>
      <c r="S109" s="280"/>
      <c r="T109" s="280"/>
      <c r="U109" s="280"/>
      <c r="V109" s="280"/>
      <c r="W109" s="280"/>
      <c r="X109" s="280"/>
      <c r="Y109" s="280"/>
      <c r="Z109" s="280"/>
      <c r="AA109" s="280"/>
    </row>
    <row r="110" spans="1:28" x14ac:dyDescent="0.2">
      <c r="A110" s="298"/>
      <c r="B110" s="534"/>
      <c r="C110" s="298"/>
      <c r="D110" s="298"/>
      <c r="E110" s="298"/>
      <c r="F110" s="295"/>
      <c r="G110" s="280"/>
      <c r="H110" s="280"/>
      <c r="I110" s="244"/>
      <c r="J110" s="244"/>
      <c r="K110" s="280"/>
      <c r="L110" s="280"/>
      <c r="M110" s="280"/>
      <c r="N110" s="280"/>
      <c r="O110" s="244"/>
      <c r="P110" s="487"/>
      <c r="Q110" s="280"/>
      <c r="R110" s="280"/>
      <c r="S110" s="280"/>
      <c r="T110" s="280"/>
      <c r="U110" s="280"/>
      <c r="V110" s="280"/>
      <c r="W110" s="280"/>
      <c r="X110" s="280"/>
      <c r="Y110" s="280"/>
      <c r="Z110" s="280"/>
      <c r="AA110" s="280"/>
    </row>
    <row r="111" spans="1:28" x14ac:dyDescent="0.2">
      <c r="A111" s="298"/>
      <c r="B111" s="534"/>
      <c r="C111" s="298"/>
      <c r="D111" s="298"/>
      <c r="E111" s="298"/>
      <c r="F111" s="295"/>
      <c r="G111" s="280"/>
      <c r="H111" s="280"/>
      <c r="I111" s="244"/>
      <c r="J111" s="244"/>
      <c r="K111" s="280"/>
      <c r="L111" s="280"/>
      <c r="M111" s="280"/>
      <c r="N111" s="280"/>
      <c r="O111" s="244"/>
      <c r="P111" s="487"/>
      <c r="Q111" s="280"/>
      <c r="R111" s="280"/>
      <c r="S111" s="280"/>
      <c r="T111" s="280"/>
      <c r="U111" s="280"/>
      <c r="V111" s="280"/>
      <c r="W111" s="280"/>
      <c r="X111" s="280"/>
      <c r="Y111" s="280"/>
      <c r="Z111" s="280"/>
      <c r="AA111" s="280"/>
    </row>
    <row r="112" spans="1:28" x14ac:dyDescent="0.2">
      <c r="A112" s="298"/>
      <c r="B112" s="534"/>
      <c r="C112" s="298"/>
      <c r="D112" s="298"/>
      <c r="E112" s="298"/>
      <c r="F112" s="295"/>
      <c r="G112" s="280"/>
      <c r="H112" s="280"/>
      <c r="I112" s="244"/>
      <c r="J112" s="244"/>
      <c r="K112" s="280"/>
      <c r="L112" s="280"/>
      <c r="M112" s="280"/>
      <c r="N112" s="280"/>
      <c r="O112" s="244"/>
      <c r="P112" s="487"/>
      <c r="Q112" s="280"/>
      <c r="R112" s="280"/>
      <c r="S112" s="280"/>
      <c r="T112" s="280"/>
      <c r="U112" s="280"/>
      <c r="V112" s="280"/>
      <c r="W112" s="280"/>
      <c r="X112" s="280"/>
      <c r="Y112" s="280"/>
      <c r="Z112" s="280"/>
      <c r="AA112" s="280"/>
    </row>
    <row r="113" spans="1:27" x14ac:dyDescent="0.2">
      <c r="A113" s="298"/>
      <c r="B113" s="534"/>
      <c r="C113" s="298"/>
      <c r="D113" s="298"/>
      <c r="E113" s="298"/>
      <c r="F113" s="295"/>
      <c r="G113" s="280"/>
      <c r="H113" s="280"/>
      <c r="I113" s="244"/>
      <c r="J113" s="244"/>
      <c r="K113" s="280"/>
      <c r="L113" s="280"/>
      <c r="M113" s="280"/>
      <c r="N113" s="280"/>
      <c r="O113" s="244"/>
      <c r="P113" s="487"/>
      <c r="Q113" s="280"/>
      <c r="R113" s="280"/>
      <c r="S113" s="280"/>
      <c r="T113" s="280"/>
      <c r="U113" s="280"/>
      <c r="V113" s="280"/>
      <c r="W113" s="280"/>
      <c r="X113" s="280"/>
      <c r="Y113" s="280"/>
      <c r="Z113" s="280"/>
      <c r="AA113" s="280"/>
    </row>
    <row r="114" spans="1:27" x14ac:dyDescent="0.2">
      <c r="A114" s="298"/>
      <c r="B114" s="534"/>
      <c r="C114" s="298"/>
      <c r="D114" s="298"/>
      <c r="E114" s="298"/>
      <c r="F114" s="295"/>
      <c r="G114" s="280"/>
      <c r="H114" s="280"/>
      <c r="I114" s="244"/>
      <c r="J114" s="244"/>
      <c r="K114" s="280"/>
      <c r="L114" s="280"/>
      <c r="M114" s="280"/>
      <c r="N114" s="280"/>
      <c r="O114" s="244"/>
      <c r="P114" s="487"/>
      <c r="Q114" s="280"/>
      <c r="R114" s="280"/>
      <c r="S114" s="280"/>
      <c r="T114" s="280"/>
      <c r="U114" s="280"/>
      <c r="V114" s="280"/>
      <c r="W114" s="280"/>
      <c r="X114" s="280"/>
      <c r="Y114" s="280"/>
      <c r="Z114" s="280"/>
      <c r="AA114" s="280"/>
    </row>
    <row r="115" spans="1:27" x14ac:dyDescent="0.2">
      <c r="A115" s="298"/>
      <c r="B115" s="534"/>
      <c r="C115" s="298"/>
      <c r="D115" s="298"/>
      <c r="E115" s="298"/>
      <c r="F115" s="295"/>
      <c r="G115" s="280"/>
      <c r="H115" s="280"/>
      <c r="I115" s="244"/>
      <c r="J115" s="244"/>
      <c r="K115" s="280"/>
      <c r="L115" s="280"/>
      <c r="M115" s="280"/>
      <c r="N115" s="280"/>
      <c r="O115" s="244"/>
      <c r="P115" s="487"/>
      <c r="Q115" s="280"/>
      <c r="R115" s="280"/>
      <c r="S115" s="280"/>
      <c r="T115" s="280"/>
      <c r="U115" s="280"/>
      <c r="V115" s="280"/>
      <c r="W115" s="280"/>
      <c r="X115" s="280"/>
      <c r="Y115" s="280"/>
      <c r="Z115" s="280"/>
      <c r="AA115" s="280"/>
    </row>
    <row r="116" spans="1:27" x14ac:dyDescent="0.2">
      <c r="A116" s="298"/>
      <c r="B116" s="534"/>
      <c r="C116" s="298"/>
      <c r="D116" s="298"/>
      <c r="E116" s="298"/>
      <c r="F116" s="295"/>
      <c r="G116" s="280"/>
      <c r="H116" s="280"/>
      <c r="I116" s="244"/>
      <c r="J116" s="244"/>
      <c r="K116" s="280"/>
      <c r="L116" s="280"/>
      <c r="M116" s="280"/>
      <c r="N116" s="280"/>
      <c r="O116" s="244"/>
      <c r="P116" s="487"/>
      <c r="Q116" s="280"/>
      <c r="R116" s="280"/>
      <c r="S116" s="280"/>
      <c r="T116" s="280"/>
      <c r="U116" s="280"/>
      <c r="V116" s="280"/>
      <c r="W116" s="280"/>
      <c r="X116" s="280"/>
      <c r="Y116" s="280"/>
      <c r="Z116" s="280"/>
      <c r="AA116" s="280"/>
    </row>
    <row r="117" spans="1:27" x14ac:dyDescent="0.2">
      <c r="A117" s="298"/>
      <c r="B117" s="534"/>
      <c r="C117" s="298"/>
      <c r="D117" s="298"/>
      <c r="E117" s="298"/>
      <c r="F117" s="295"/>
      <c r="G117" s="280"/>
      <c r="H117" s="280"/>
      <c r="I117" s="244"/>
      <c r="J117" s="244"/>
      <c r="K117" s="280"/>
      <c r="L117" s="280"/>
      <c r="M117" s="280"/>
      <c r="N117" s="280"/>
      <c r="O117" s="244"/>
      <c r="P117" s="487"/>
      <c r="Q117" s="280"/>
      <c r="R117" s="280"/>
      <c r="S117" s="280"/>
      <c r="T117" s="280"/>
      <c r="U117" s="280"/>
      <c r="V117" s="280"/>
      <c r="W117" s="280"/>
      <c r="X117" s="280"/>
      <c r="Y117" s="280"/>
      <c r="Z117" s="280"/>
      <c r="AA117" s="280"/>
    </row>
    <row r="118" spans="1:27" x14ac:dyDescent="0.2">
      <c r="A118" s="298"/>
      <c r="B118" s="534"/>
      <c r="C118" s="298"/>
      <c r="D118" s="298"/>
      <c r="E118" s="298"/>
      <c r="F118" s="295"/>
      <c r="G118" s="280"/>
      <c r="H118" s="280"/>
      <c r="I118" s="244"/>
      <c r="J118" s="244"/>
      <c r="K118" s="280"/>
      <c r="L118" s="280"/>
      <c r="M118" s="280"/>
      <c r="N118" s="280"/>
      <c r="O118" s="244"/>
      <c r="P118" s="487"/>
      <c r="Q118" s="280"/>
      <c r="R118" s="280"/>
      <c r="S118" s="280"/>
      <c r="T118" s="280"/>
      <c r="U118" s="280"/>
      <c r="V118" s="280"/>
      <c r="W118" s="280"/>
      <c r="X118" s="280"/>
      <c r="Y118" s="280"/>
      <c r="Z118" s="280"/>
      <c r="AA118" s="280"/>
    </row>
    <row r="119" spans="1:27" x14ac:dyDescent="0.2">
      <c r="A119" s="298"/>
      <c r="B119" s="534"/>
      <c r="C119" s="298"/>
      <c r="D119" s="298"/>
      <c r="E119" s="298"/>
      <c r="F119" s="295"/>
      <c r="G119" s="280"/>
      <c r="H119" s="280"/>
      <c r="I119" s="244"/>
      <c r="J119" s="244"/>
      <c r="K119" s="280"/>
      <c r="L119" s="280"/>
      <c r="M119" s="280"/>
      <c r="N119" s="280"/>
      <c r="O119" s="244"/>
      <c r="P119" s="487"/>
      <c r="Q119" s="280"/>
      <c r="R119" s="280"/>
      <c r="S119" s="280"/>
      <c r="T119" s="280"/>
      <c r="U119" s="280"/>
      <c r="V119" s="280"/>
      <c r="W119" s="280"/>
      <c r="X119" s="280"/>
      <c r="Y119" s="280"/>
      <c r="Z119" s="280"/>
      <c r="AA119" s="280"/>
    </row>
    <row r="120" spans="1:27" x14ac:dyDescent="0.2">
      <c r="A120" s="298"/>
      <c r="B120" s="534"/>
      <c r="C120" s="298"/>
      <c r="D120" s="298"/>
      <c r="E120" s="298"/>
      <c r="F120" s="295"/>
      <c r="G120" s="280"/>
      <c r="H120" s="280"/>
      <c r="I120" s="244"/>
      <c r="J120" s="244"/>
      <c r="K120" s="280"/>
      <c r="L120" s="280"/>
      <c r="M120" s="280"/>
      <c r="N120" s="280"/>
      <c r="O120" s="244"/>
      <c r="P120" s="487"/>
      <c r="Q120" s="280"/>
      <c r="R120" s="280"/>
      <c r="S120" s="280"/>
      <c r="T120" s="280"/>
      <c r="U120" s="280"/>
      <c r="V120" s="280"/>
      <c r="W120" s="280"/>
      <c r="X120" s="280"/>
      <c r="Y120" s="280"/>
      <c r="Z120" s="280"/>
      <c r="AA120" s="280"/>
    </row>
    <row r="121" spans="1:27" x14ac:dyDescent="0.2">
      <c r="A121" s="298"/>
      <c r="B121" s="534"/>
      <c r="C121" s="298"/>
      <c r="D121" s="298"/>
      <c r="E121" s="298"/>
      <c r="F121" s="295"/>
      <c r="G121" s="280"/>
      <c r="H121" s="280"/>
      <c r="I121" s="244"/>
      <c r="J121" s="244"/>
      <c r="K121" s="280"/>
      <c r="L121" s="280"/>
      <c r="M121" s="280"/>
      <c r="N121" s="280"/>
      <c r="O121" s="244"/>
      <c r="P121" s="487"/>
      <c r="Q121" s="280"/>
      <c r="R121" s="280"/>
      <c r="S121" s="280"/>
      <c r="T121" s="280"/>
      <c r="U121" s="280"/>
      <c r="V121" s="280"/>
      <c r="W121" s="280"/>
      <c r="X121" s="280"/>
      <c r="Y121" s="280"/>
      <c r="Z121" s="280"/>
      <c r="AA121" s="280"/>
    </row>
    <row r="122" spans="1:27" x14ac:dyDescent="0.2">
      <c r="A122" s="298"/>
      <c r="B122" s="534"/>
      <c r="C122" s="298"/>
      <c r="D122" s="298"/>
      <c r="E122" s="298"/>
      <c r="F122" s="295"/>
      <c r="G122" s="280"/>
      <c r="H122" s="280"/>
      <c r="I122" s="244"/>
      <c r="J122" s="244"/>
      <c r="K122" s="280"/>
      <c r="L122" s="280"/>
      <c r="M122" s="280"/>
      <c r="N122" s="280"/>
      <c r="O122" s="244"/>
      <c r="P122" s="487"/>
      <c r="Q122" s="280"/>
      <c r="R122" s="280"/>
      <c r="S122" s="280"/>
      <c r="T122" s="280"/>
      <c r="U122" s="280"/>
      <c r="V122" s="280"/>
      <c r="W122" s="280"/>
      <c r="X122" s="280"/>
      <c r="Y122" s="280"/>
      <c r="Z122" s="280"/>
      <c r="AA122" s="280"/>
    </row>
    <row r="123" spans="1:27" x14ac:dyDescent="0.2">
      <c r="A123" s="298"/>
      <c r="B123" s="534"/>
      <c r="C123" s="298"/>
      <c r="D123" s="298"/>
      <c r="E123" s="298"/>
      <c r="F123" s="295"/>
      <c r="G123" s="280"/>
      <c r="H123" s="280"/>
      <c r="I123" s="244"/>
      <c r="J123" s="244"/>
      <c r="K123" s="280"/>
      <c r="L123" s="280"/>
      <c r="M123" s="280"/>
      <c r="N123" s="280"/>
      <c r="O123" s="244"/>
      <c r="P123" s="487"/>
      <c r="Q123" s="280"/>
      <c r="R123" s="280"/>
      <c r="S123" s="280"/>
      <c r="T123" s="280"/>
      <c r="U123" s="280"/>
      <c r="V123" s="280"/>
      <c r="W123" s="280"/>
      <c r="X123" s="280"/>
      <c r="Y123" s="280"/>
      <c r="Z123" s="280"/>
      <c r="AA123" s="280"/>
    </row>
    <row r="124" spans="1:27" x14ac:dyDescent="0.2">
      <c r="A124" s="298"/>
      <c r="B124" s="534"/>
      <c r="C124" s="298"/>
      <c r="D124" s="298"/>
      <c r="E124" s="298"/>
      <c r="F124" s="295"/>
      <c r="G124" s="280"/>
      <c r="H124" s="280"/>
      <c r="I124" s="244"/>
      <c r="J124" s="244"/>
      <c r="K124" s="280"/>
      <c r="L124" s="280"/>
      <c r="M124" s="280"/>
      <c r="N124" s="280"/>
      <c r="O124" s="244"/>
      <c r="P124" s="487"/>
      <c r="Q124" s="280"/>
      <c r="R124" s="280"/>
      <c r="S124" s="280"/>
      <c r="T124" s="280"/>
      <c r="U124" s="280"/>
      <c r="V124" s="280"/>
      <c r="W124" s="280"/>
      <c r="X124" s="280"/>
      <c r="Y124" s="280"/>
      <c r="Z124" s="280"/>
      <c r="AA124" s="280"/>
    </row>
    <row r="125" spans="1:27" x14ac:dyDescent="0.2">
      <c r="A125" s="298"/>
      <c r="B125" s="534"/>
      <c r="C125" s="298"/>
      <c r="D125" s="298"/>
      <c r="E125" s="298"/>
      <c r="F125" s="295"/>
      <c r="G125" s="280"/>
      <c r="H125" s="280"/>
      <c r="I125" s="244"/>
      <c r="J125" s="244"/>
      <c r="K125" s="280"/>
      <c r="L125" s="280"/>
      <c r="M125" s="280"/>
      <c r="N125" s="280"/>
      <c r="O125" s="244"/>
      <c r="P125" s="487"/>
      <c r="Q125" s="280"/>
      <c r="R125" s="280"/>
      <c r="S125" s="280"/>
      <c r="T125" s="280"/>
      <c r="U125" s="280"/>
      <c r="V125" s="280"/>
      <c r="W125" s="280"/>
      <c r="X125" s="280"/>
      <c r="Y125" s="280"/>
      <c r="Z125" s="280"/>
      <c r="AA125" s="280"/>
    </row>
    <row r="126" spans="1:27" x14ac:dyDescent="0.2">
      <c r="A126" s="298"/>
      <c r="B126" s="534"/>
      <c r="C126" s="298"/>
      <c r="D126" s="298"/>
      <c r="E126" s="298"/>
      <c r="F126" s="295"/>
      <c r="G126" s="280"/>
      <c r="H126" s="280"/>
      <c r="I126" s="244"/>
      <c r="J126" s="244"/>
      <c r="K126" s="280"/>
      <c r="L126" s="280"/>
      <c r="M126" s="280"/>
      <c r="N126" s="280"/>
      <c r="O126" s="244"/>
      <c r="P126" s="487"/>
      <c r="Q126" s="280"/>
      <c r="R126" s="280"/>
      <c r="S126" s="280"/>
      <c r="T126" s="280"/>
      <c r="U126" s="280"/>
      <c r="V126" s="280"/>
      <c r="W126" s="280"/>
      <c r="X126" s="280"/>
      <c r="Y126" s="280"/>
      <c r="Z126" s="280"/>
      <c r="AA126" s="280"/>
    </row>
    <row r="127" spans="1:27" x14ac:dyDescent="0.2">
      <c r="A127" s="298"/>
      <c r="B127" s="534"/>
      <c r="C127" s="298"/>
      <c r="D127" s="298"/>
      <c r="E127" s="298"/>
      <c r="F127" s="295"/>
      <c r="G127" s="280"/>
      <c r="H127" s="280"/>
      <c r="I127" s="244"/>
      <c r="J127" s="244"/>
      <c r="K127" s="280"/>
      <c r="L127" s="280"/>
      <c r="M127" s="280"/>
      <c r="N127" s="280"/>
      <c r="O127" s="244"/>
      <c r="P127" s="487"/>
      <c r="Q127" s="280"/>
      <c r="R127" s="280"/>
      <c r="S127" s="280"/>
      <c r="T127" s="280"/>
      <c r="U127" s="280"/>
      <c r="V127" s="280"/>
      <c r="W127" s="280"/>
      <c r="X127" s="280"/>
      <c r="Y127" s="280"/>
      <c r="Z127" s="280"/>
      <c r="AA127" s="280"/>
    </row>
    <row r="128" spans="1:27" x14ac:dyDescent="0.2">
      <c r="A128" s="298"/>
      <c r="B128" s="534"/>
      <c r="C128" s="298"/>
      <c r="D128" s="298"/>
      <c r="E128" s="298"/>
      <c r="F128" s="295"/>
      <c r="G128" s="280"/>
      <c r="H128" s="280"/>
      <c r="I128" s="244"/>
      <c r="J128" s="244"/>
      <c r="K128" s="280"/>
      <c r="L128" s="280"/>
      <c r="M128" s="280"/>
      <c r="N128" s="280"/>
      <c r="O128" s="244"/>
      <c r="P128" s="487"/>
      <c r="Q128" s="280"/>
      <c r="R128" s="280"/>
      <c r="S128" s="280"/>
      <c r="T128" s="280"/>
      <c r="U128" s="280"/>
      <c r="V128" s="280"/>
      <c r="W128" s="280"/>
      <c r="X128" s="280"/>
      <c r="Y128" s="280"/>
      <c r="Z128" s="280"/>
      <c r="AA128" s="280"/>
    </row>
    <row r="129" spans="1:27" x14ac:dyDescent="0.2">
      <c r="A129" s="298"/>
      <c r="B129" s="534"/>
      <c r="C129" s="298"/>
      <c r="D129" s="298"/>
      <c r="E129" s="298"/>
      <c r="F129" s="295"/>
      <c r="G129" s="280"/>
      <c r="H129" s="280"/>
      <c r="I129" s="244"/>
      <c r="J129" s="244"/>
      <c r="K129" s="280"/>
      <c r="L129" s="280"/>
      <c r="M129" s="280"/>
      <c r="N129" s="280"/>
      <c r="O129" s="244"/>
      <c r="P129" s="487"/>
      <c r="Q129" s="280"/>
      <c r="R129" s="280"/>
      <c r="S129" s="280"/>
      <c r="T129" s="280"/>
      <c r="U129" s="280"/>
      <c r="V129" s="280"/>
      <c r="W129" s="280"/>
      <c r="X129" s="280"/>
      <c r="Y129" s="280"/>
      <c r="Z129" s="280"/>
      <c r="AA129" s="280"/>
    </row>
    <row r="130" spans="1:27" x14ac:dyDescent="0.2">
      <c r="A130" s="298"/>
      <c r="B130" s="534"/>
      <c r="C130" s="298"/>
      <c r="D130" s="298"/>
      <c r="E130" s="298"/>
      <c r="F130" s="295"/>
      <c r="G130" s="280"/>
      <c r="H130" s="280"/>
      <c r="I130" s="244"/>
      <c r="J130" s="244"/>
      <c r="K130" s="280"/>
      <c r="L130" s="280"/>
      <c r="M130" s="280"/>
      <c r="N130" s="280"/>
      <c r="O130" s="244"/>
      <c r="P130" s="487"/>
      <c r="Q130" s="280"/>
      <c r="R130" s="280"/>
      <c r="S130" s="280"/>
      <c r="T130" s="280"/>
      <c r="U130" s="280"/>
      <c r="V130" s="280"/>
      <c r="W130" s="280"/>
      <c r="X130" s="280"/>
      <c r="Y130" s="280"/>
      <c r="Z130" s="280"/>
      <c r="AA130" s="280"/>
    </row>
    <row r="131" spans="1:27" x14ac:dyDescent="0.2">
      <c r="A131" s="298"/>
      <c r="B131" s="534"/>
      <c r="C131" s="298"/>
      <c r="D131" s="298"/>
      <c r="E131" s="298"/>
      <c r="F131" s="295"/>
      <c r="G131" s="280"/>
      <c r="H131" s="280"/>
      <c r="I131" s="244"/>
      <c r="J131" s="244"/>
      <c r="K131" s="280"/>
      <c r="L131" s="280"/>
      <c r="M131" s="280"/>
      <c r="N131" s="280"/>
      <c r="O131" s="244"/>
      <c r="P131" s="487"/>
      <c r="Q131" s="280"/>
      <c r="R131" s="280"/>
      <c r="S131" s="280"/>
      <c r="T131" s="280"/>
      <c r="U131" s="280"/>
      <c r="V131" s="280"/>
      <c r="W131" s="280"/>
      <c r="X131" s="280"/>
      <c r="Y131" s="280"/>
      <c r="Z131" s="280"/>
      <c r="AA131" s="280"/>
    </row>
    <row r="132" spans="1:27" x14ac:dyDescent="0.2">
      <c r="A132" s="298"/>
      <c r="B132" s="534"/>
      <c r="C132" s="298"/>
      <c r="D132" s="298"/>
      <c r="E132" s="298"/>
      <c r="F132" s="295"/>
      <c r="G132" s="280"/>
      <c r="H132" s="280"/>
      <c r="I132" s="244"/>
      <c r="J132" s="244"/>
      <c r="K132" s="280"/>
      <c r="L132" s="280"/>
      <c r="M132" s="280"/>
      <c r="N132" s="280"/>
      <c r="O132" s="244"/>
      <c r="P132" s="487"/>
      <c r="Q132" s="280"/>
      <c r="R132" s="280"/>
      <c r="S132" s="280"/>
      <c r="T132" s="280"/>
      <c r="U132" s="280"/>
      <c r="V132" s="280"/>
      <c r="W132" s="280"/>
      <c r="X132" s="280"/>
      <c r="Y132" s="280"/>
      <c r="Z132" s="280"/>
      <c r="AA132" s="280"/>
    </row>
    <row r="133" spans="1:27" x14ac:dyDescent="0.2">
      <c r="A133" s="298"/>
      <c r="B133" s="534"/>
      <c r="C133" s="298"/>
      <c r="D133" s="298"/>
      <c r="E133" s="298"/>
      <c r="F133" s="295"/>
      <c r="G133" s="280"/>
      <c r="H133" s="280"/>
      <c r="I133" s="244"/>
      <c r="J133" s="244"/>
      <c r="K133" s="280"/>
      <c r="L133" s="280"/>
      <c r="M133" s="280"/>
      <c r="N133" s="280"/>
      <c r="O133" s="244"/>
      <c r="P133" s="487"/>
      <c r="Q133" s="280"/>
      <c r="R133" s="280"/>
      <c r="S133" s="280"/>
      <c r="T133" s="280"/>
      <c r="U133" s="280"/>
      <c r="V133" s="280"/>
      <c r="W133" s="280"/>
      <c r="X133" s="280"/>
      <c r="Y133" s="280"/>
      <c r="Z133" s="280"/>
      <c r="AA133" s="280"/>
    </row>
    <row r="134" spans="1:27" x14ac:dyDescent="0.2">
      <c r="A134" s="298"/>
      <c r="B134" s="534"/>
      <c r="C134" s="298"/>
      <c r="D134" s="298"/>
      <c r="E134" s="298"/>
      <c r="F134" s="295"/>
      <c r="G134" s="280"/>
      <c r="H134" s="280"/>
      <c r="I134" s="244"/>
      <c r="J134" s="244"/>
      <c r="K134" s="280"/>
      <c r="L134" s="280"/>
      <c r="M134" s="280"/>
      <c r="N134" s="280"/>
      <c r="O134" s="244"/>
      <c r="P134" s="487"/>
      <c r="Q134" s="280"/>
      <c r="R134" s="280"/>
      <c r="S134" s="280"/>
      <c r="T134" s="280"/>
      <c r="U134" s="280"/>
      <c r="V134" s="280"/>
      <c r="W134" s="280"/>
      <c r="X134" s="280"/>
      <c r="Y134" s="280"/>
      <c r="Z134" s="280"/>
      <c r="AA134" s="280"/>
    </row>
    <row r="135" spans="1:27" x14ac:dyDescent="0.2">
      <c r="A135" s="298"/>
      <c r="B135" s="534"/>
      <c r="C135" s="298"/>
      <c r="D135" s="298"/>
      <c r="E135" s="298"/>
      <c r="F135" s="295"/>
      <c r="G135" s="280"/>
      <c r="H135" s="280"/>
      <c r="I135" s="244"/>
      <c r="J135" s="244"/>
      <c r="K135" s="280"/>
      <c r="L135" s="280"/>
      <c r="M135" s="280"/>
      <c r="N135" s="280"/>
      <c r="O135" s="244"/>
      <c r="P135" s="487"/>
      <c r="Q135" s="280"/>
      <c r="R135" s="280"/>
      <c r="S135" s="280"/>
      <c r="T135" s="280"/>
      <c r="U135" s="280"/>
      <c r="V135" s="280"/>
      <c r="W135" s="280"/>
      <c r="X135" s="280"/>
      <c r="Y135" s="280"/>
      <c r="Z135" s="280"/>
      <c r="AA135" s="280"/>
    </row>
    <row r="136" spans="1:27" x14ac:dyDescent="0.2">
      <c r="A136" s="298"/>
      <c r="B136" s="534"/>
      <c r="C136" s="298"/>
      <c r="D136" s="298"/>
      <c r="E136" s="298"/>
      <c r="F136" s="295"/>
      <c r="G136" s="280"/>
      <c r="H136" s="280"/>
      <c r="I136" s="244"/>
      <c r="J136" s="244"/>
      <c r="K136" s="280"/>
      <c r="L136" s="280"/>
      <c r="M136" s="280"/>
      <c r="N136" s="280"/>
      <c r="O136" s="244"/>
      <c r="P136" s="487"/>
      <c r="Q136" s="280"/>
      <c r="R136" s="280"/>
      <c r="S136" s="280"/>
      <c r="T136" s="280"/>
      <c r="U136" s="280"/>
      <c r="V136" s="280"/>
      <c r="W136" s="280"/>
      <c r="X136" s="280"/>
      <c r="Y136" s="280"/>
      <c r="Z136" s="280"/>
      <c r="AA136" s="280"/>
    </row>
    <row r="137" spans="1:27" x14ac:dyDescent="0.2">
      <c r="A137" s="298"/>
      <c r="B137" s="534"/>
      <c r="C137" s="298"/>
      <c r="D137" s="298"/>
      <c r="E137" s="298"/>
      <c r="F137" s="295"/>
      <c r="G137" s="280"/>
      <c r="H137" s="280"/>
      <c r="I137" s="244"/>
      <c r="J137" s="244"/>
      <c r="K137" s="280"/>
      <c r="L137" s="280"/>
      <c r="M137" s="280"/>
      <c r="N137" s="280"/>
      <c r="O137" s="244"/>
      <c r="P137" s="487"/>
      <c r="Q137" s="280"/>
      <c r="R137" s="280"/>
      <c r="S137" s="280"/>
      <c r="T137" s="280"/>
      <c r="U137" s="280"/>
      <c r="V137" s="280"/>
      <c r="W137" s="280"/>
      <c r="X137" s="280"/>
      <c r="Y137" s="280"/>
      <c r="Z137" s="280"/>
      <c r="AA137" s="280"/>
    </row>
    <row r="138" spans="1:27" x14ac:dyDescent="0.2">
      <c r="A138" s="298"/>
      <c r="B138" s="534"/>
      <c r="C138" s="298"/>
      <c r="D138" s="298"/>
      <c r="E138" s="298"/>
      <c r="F138" s="295"/>
      <c r="G138" s="280"/>
      <c r="H138" s="280"/>
      <c r="I138" s="244"/>
      <c r="J138" s="244"/>
      <c r="K138" s="280"/>
      <c r="L138" s="280"/>
      <c r="M138" s="280"/>
      <c r="N138" s="280"/>
      <c r="O138" s="244"/>
      <c r="P138" s="487"/>
      <c r="Q138" s="280"/>
      <c r="R138" s="280"/>
      <c r="S138" s="280"/>
      <c r="T138" s="280"/>
      <c r="U138" s="280"/>
      <c r="V138" s="280"/>
      <c r="W138" s="280"/>
      <c r="X138" s="280"/>
      <c r="Y138" s="280"/>
      <c r="Z138" s="280"/>
      <c r="AA138" s="280"/>
    </row>
    <row r="139" spans="1:27" x14ac:dyDescent="0.2">
      <c r="A139" s="298"/>
      <c r="B139" s="534"/>
      <c r="C139" s="298"/>
      <c r="D139" s="298"/>
      <c r="E139" s="298"/>
      <c r="F139" s="295"/>
      <c r="G139" s="280"/>
      <c r="H139" s="280"/>
      <c r="I139" s="244"/>
      <c r="J139" s="244"/>
      <c r="K139" s="280"/>
      <c r="L139" s="280"/>
      <c r="M139" s="280"/>
      <c r="N139" s="280"/>
      <c r="O139" s="244"/>
    </row>
    <row r="140" spans="1:27" x14ac:dyDescent="0.2">
      <c r="A140" s="298"/>
      <c r="B140" s="534"/>
      <c r="C140" s="298"/>
      <c r="D140" s="298"/>
      <c r="E140" s="298"/>
      <c r="F140" s="295"/>
      <c r="G140" s="280"/>
      <c r="H140" s="280"/>
      <c r="I140" s="244"/>
      <c r="J140" s="244"/>
      <c r="K140" s="280"/>
      <c r="L140" s="280"/>
      <c r="M140" s="280"/>
      <c r="N140" s="280"/>
      <c r="O140" s="244"/>
    </row>
    <row r="141" spans="1:27" x14ac:dyDescent="0.2">
      <c r="A141" s="298"/>
      <c r="B141" s="534"/>
      <c r="C141" s="298"/>
      <c r="D141" s="298"/>
      <c r="E141" s="298"/>
      <c r="F141" s="295"/>
      <c r="G141" s="280"/>
      <c r="H141" s="280"/>
      <c r="I141" s="244"/>
      <c r="J141" s="244"/>
      <c r="K141" s="280"/>
      <c r="L141" s="280"/>
      <c r="M141" s="280"/>
      <c r="N141" s="280"/>
      <c r="O141" s="244"/>
    </row>
    <row r="142" spans="1:27" x14ac:dyDescent="0.2">
      <c r="A142" s="298"/>
      <c r="B142" s="534"/>
      <c r="C142" s="298"/>
      <c r="D142" s="298"/>
      <c r="E142" s="298"/>
      <c r="F142" s="295"/>
      <c r="G142" s="280"/>
      <c r="H142" s="280"/>
      <c r="I142" s="244"/>
      <c r="J142" s="244"/>
      <c r="K142" s="280"/>
      <c r="L142" s="280"/>
      <c r="M142" s="280"/>
      <c r="N142" s="280"/>
      <c r="O142" s="244"/>
    </row>
    <row r="143" spans="1:27" x14ac:dyDescent="0.2">
      <c r="A143" s="298"/>
      <c r="B143" s="534"/>
      <c r="C143" s="298"/>
      <c r="D143" s="298"/>
      <c r="E143" s="298"/>
      <c r="F143" s="295"/>
      <c r="G143" s="280"/>
      <c r="H143" s="280"/>
      <c r="I143" s="244"/>
      <c r="J143" s="244"/>
      <c r="K143" s="280"/>
      <c r="L143" s="280"/>
      <c r="M143" s="280"/>
      <c r="N143" s="280"/>
      <c r="O143" s="244"/>
    </row>
    <row r="144" spans="1:27" x14ac:dyDescent="0.2">
      <c r="A144" s="298"/>
      <c r="B144" s="534"/>
      <c r="C144" s="298"/>
      <c r="D144" s="298"/>
      <c r="E144" s="298"/>
      <c r="F144" s="295"/>
      <c r="G144" s="280"/>
      <c r="H144" s="280"/>
      <c r="I144" s="244"/>
      <c r="J144" s="244"/>
      <c r="K144" s="280"/>
      <c r="L144" s="280"/>
      <c r="M144" s="280"/>
      <c r="N144" s="280"/>
      <c r="O144" s="244"/>
    </row>
    <row r="145" spans="1:15" x14ac:dyDescent="0.2">
      <c r="A145" s="298"/>
      <c r="B145" s="534"/>
      <c r="C145" s="298"/>
      <c r="D145" s="298"/>
      <c r="E145" s="298"/>
      <c r="F145" s="295"/>
      <c r="G145" s="280"/>
      <c r="H145" s="280"/>
      <c r="I145" s="244"/>
      <c r="J145" s="244"/>
      <c r="K145" s="280"/>
      <c r="L145" s="280"/>
      <c r="M145" s="280"/>
      <c r="N145" s="280"/>
      <c r="O145" s="244"/>
    </row>
    <row r="146" spans="1:15" x14ac:dyDescent="0.2">
      <c r="A146" s="298"/>
      <c r="B146" s="534"/>
      <c r="C146" s="298"/>
      <c r="D146" s="298"/>
      <c r="E146" s="298"/>
      <c r="F146" s="295"/>
      <c r="G146" s="280"/>
      <c r="H146" s="280"/>
      <c r="I146" s="244"/>
      <c r="J146" s="244"/>
      <c r="K146" s="280"/>
      <c r="L146" s="280"/>
      <c r="M146" s="280"/>
      <c r="N146" s="280"/>
      <c r="O146" s="244"/>
    </row>
    <row r="147" spans="1:15" x14ac:dyDescent="0.2">
      <c r="A147" s="298"/>
      <c r="B147" s="534"/>
      <c r="C147" s="298"/>
      <c r="D147" s="298"/>
      <c r="E147" s="298"/>
      <c r="F147" s="295"/>
      <c r="G147" s="280"/>
      <c r="H147" s="280"/>
      <c r="I147" s="244"/>
      <c r="J147" s="244"/>
      <c r="K147" s="280"/>
      <c r="L147" s="280"/>
      <c r="M147" s="280"/>
      <c r="N147" s="280"/>
      <c r="O147" s="244"/>
    </row>
    <row r="148" spans="1:15" x14ac:dyDescent="0.2">
      <c r="A148" s="298"/>
      <c r="B148" s="534"/>
      <c r="C148" s="298"/>
      <c r="D148" s="298"/>
      <c r="E148" s="298"/>
      <c r="F148" s="295"/>
      <c r="G148" s="280"/>
      <c r="H148" s="280"/>
      <c r="I148" s="244"/>
      <c r="J148" s="244"/>
      <c r="K148" s="280"/>
      <c r="L148" s="280"/>
      <c r="M148" s="280"/>
      <c r="N148" s="280"/>
      <c r="O148" s="244"/>
    </row>
    <row r="149" spans="1:15" x14ac:dyDescent="0.2">
      <c r="A149" s="298"/>
      <c r="B149" s="534"/>
      <c r="C149" s="298"/>
      <c r="D149" s="298"/>
      <c r="E149" s="298"/>
      <c r="F149" s="295"/>
      <c r="G149" s="280"/>
      <c r="H149" s="280"/>
      <c r="I149" s="244"/>
      <c r="J149" s="244"/>
      <c r="K149" s="280"/>
      <c r="L149" s="280"/>
      <c r="M149" s="280"/>
      <c r="N149" s="280"/>
      <c r="O149" s="244"/>
    </row>
    <row r="150" spans="1:15" x14ac:dyDescent="0.2">
      <c r="A150" s="298"/>
      <c r="B150" s="534"/>
      <c r="C150" s="298"/>
      <c r="D150" s="298"/>
      <c r="E150" s="298"/>
      <c r="F150" s="295"/>
      <c r="G150" s="280"/>
      <c r="H150" s="280"/>
      <c r="I150" s="244"/>
      <c r="J150" s="244"/>
      <c r="K150" s="280"/>
      <c r="L150" s="280"/>
      <c r="M150" s="280"/>
      <c r="N150" s="280"/>
      <c r="O150" s="244"/>
    </row>
    <row r="151" spans="1:15" x14ac:dyDescent="0.2">
      <c r="I151" s="244"/>
      <c r="J151" s="244"/>
    </row>
    <row r="152" spans="1:15" x14ac:dyDescent="0.2">
      <c r="I152" s="244"/>
      <c r="J152" s="244"/>
    </row>
    <row r="153" spans="1:15" x14ac:dyDescent="0.2">
      <c r="I153" s="244"/>
      <c r="J153" s="244"/>
    </row>
    <row r="154" spans="1:15" x14ac:dyDescent="0.2">
      <c r="I154" s="244"/>
      <c r="J154" s="244"/>
    </row>
  </sheetData>
  <sheetProtection algorithmName="SHA-512" hashValue="GgaJesGjgGvtswuUhYGTciSG3fySDOPvRayrB75jDCqQUUQkJnOJC54oDyTz3D9tJW3wdNV4iFZgvfrbmDBRwA==" saltValue="UahxKZwFBvBBsL8liVboCw==" spinCount="100000" sheet="1" objects="1" scenarios="1"/>
  <mergeCells count="228">
    <mergeCell ref="A105:E105"/>
    <mergeCell ref="G105:H105"/>
    <mergeCell ref="K105:L105"/>
    <mergeCell ref="M105:N105"/>
    <mergeCell ref="C106:O106"/>
    <mergeCell ref="G104:H104"/>
    <mergeCell ref="K104:L104"/>
    <mergeCell ref="M104:N104"/>
    <mergeCell ref="A104:E104"/>
    <mergeCell ref="A102:E102"/>
    <mergeCell ref="G102:H102"/>
    <mergeCell ref="K102:L102"/>
    <mergeCell ref="M102:N102"/>
    <mergeCell ref="A103:E103"/>
    <mergeCell ref="G103:H103"/>
    <mergeCell ref="K103:L103"/>
    <mergeCell ref="M103:N103"/>
    <mergeCell ref="C99:O99"/>
    <mergeCell ref="A100:E100"/>
    <mergeCell ref="G100:H100"/>
    <mergeCell ref="K100:L100"/>
    <mergeCell ref="M100:N100"/>
    <mergeCell ref="A101:E101"/>
    <mergeCell ref="G101:H101"/>
    <mergeCell ref="K101:L101"/>
    <mergeCell ref="M101:N101"/>
    <mergeCell ref="I101:J101"/>
    <mergeCell ref="I102:J102"/>
    <mergeCell ref="I103:J103"/>
    <mergeCell ref="I100:J100"/>
    <mergeCell ref="A97:E97"/>
    <mergeCell ref="A98:E98"/>
    <mergeCell ref="G98:H98"/>
    <mergeCell ref="K98:L98"/>
    <mergeCell ref="M98:N98"/>
    <mergeCell ref="A94:F94"/>
    <mergeCell ref="A95:E95"/>
    <mergeCell ref="A96:E96"/>
    <mergeCell ref="I98:J98"/>
    <mergeCell ref="A92:E92"/>
    <mergeCell ref="A93:E93"/>
    <mergeCell ref="K90:L90"/>
    <mergeCell ref="M90:N90"/>
    <mergeCell ref="A91:E91"/>
    <mergeCell ref="G91:H91"/>
    <mergeCell ref="K91:L91"/>
    <mergeCell ref="M91:N91"/>
    <mergeCell ref="A86:E86"/>
    <mergeCell ref="A87:E87"/>
    <mergeCell ref="A88:E88"/>
    <mergeCell ref="A89:F89"/>
    <mergeCell ref="A90:E90"/>
    <mergeCell ref="G90:H90"/>
    <mergeCell ref="K70:L70"/>
    <mergeCell ref="A82:E82"/>
    <mergeCell ref="G82:H82"/>
    <mergeCell ref="K82:L82"/>
    <mergeCell ref="M82:N82"/>
    <mergeCell ref="A84:E84"/>
    <mergeCell ref="A85:E85"/>
    <mergeCell ref="A80:E80"/>
    <mergeCell ref="G80:H80"/>
    <mergeCell ref="K80:L80"/>
    <mergeCell ref="M80:N80"/>
    <mergeCell ref="A81:E81"/>
    <mergeCell ref="G81:H81"/>
    <mergeCell ref="K81:L81"/>
    <mergeCell ref="M81:N81"/>
    <mergeCell ref="M70:N70"/>
    <mergeCell ref="A71:E71"/>
    <mergeCell ref="A72:E72"/>
    <mergeCell ref="IV67:IY67"/>
    <mergeCell ref="A68:E68"/>
    <mergeCell ref="G68:H68"/>
    <mergeCell ref="K68:L68"/>
    <mergeCell ref="M68:N68"/>
    <mergeCell ref="O68:O69"/>
    <mergeCell ref="A69:E69"/>
    <mergeCell ref="GB67:GM67"/>
    <mergeCell ref="GN67:GY67"/>
    <mergeCell ref="GZ67:HK67"/>
    <mergeCell ref="HL67:HW67"/>
    <mergeCell ref="HX67:II67"/>
    <mergeCell ref="IJ67:IU67"/>
    <mergeCell ref="DH67:DS67"/>
    <mergeCell ref="DT67:EE67"/>
    <mergeCell ref="EF67:EQ67"/>
    <mergeCell ref="ER67:FC67"/>
    <mergeCell ref="FD67:FO67"/>
    <mergeCell ref="FP67:GA67"/>
    <mergeCell ref="AN67:AY67"/>
    <mergeCell ref="AZ67:BK67"/>
    <mergeCell ref="BL67:BW67"/>
    <mergeCell ref="BX67:CI67"/>
    <mergeCell ref="CJ67:CU67"/>
    <mergeCell ref="CV67:DG67"/>
    <mergeCell ref="A64:E64"/>
    <mergeCell ref="A65:E65"/>
    <mergeCell ref="A66:E66"/>
    <mergeCell ref="A67:O67"/>
    <mergeCell ref="AB67:AM67"/>
    <mergeCell ref="K59:L59"/>
    <mergeCell ref="M59:N59"/>
    <mergeCell ref="A60:E60"/>
    <mergeCell ref="A61:E61"/>
    <mergeCell ref="A62:E62"/>
    <mergeCell ref="A63:E63"/>
    <mergeCell ref="A54:E54"/>
    <mergeCell ref="A56:E56"/>
    <mergeCell ref="A57:E57"/>
    <mergeCell ref="A58:E58"/>
    <mergeCell ref="A59:E59"/>
    <mergeCell ref="G59:H59"/>
    <mergeCell ref="I59:J59"/>
    <mergeCell ref="A55:E55"/>
    <mergeCell ref="K45:L45"/>
    <mergeCell ref="M45:N45"/>
    <mergeCell ref="A47:E47"/>
    <mergeCell ref="G47:H47"/>
    <mergeCell ref="K47:L47"/>
    <mergeCell ref="M47:N47"/>
    <mergeCell ref="I45:J45"/>
    <mergeCell ref="I47:J47"/>
    <mergeCell ref="A46:E46"/>
    <mergeCell ref="G46:H46"/>
    <mergeCell ref="I46:J46"/>
    <mergeCell ref="K46:L46"/>
    <mergeCell ref="M46:N46"/>
    <mergeCell ref="O42:O43"/>
    <mergeCell ref="A43:E43"/>
    <mergeCell ref="A44:E44"/>
    <mergeCell ref="G44:H44"/>
    <mergeCell ref="K44:L44"/>
    <mergeCell ref="M44:N44"/>
    <mergeCell ref="A42:E42"/>
    <mergeCell ref="G42:H42"/>
    <mergeCell ref="K42:L42"/>
    <mergeCell ref="M42:N42"/>
    <mergeCell ref="I42:J42"/>
    <mergeCell ref="I44:J44"/>
    <mergeCell ref="A35:E35"/>
    <mergeCell ref="A36:E36"/>
    <mergeCell ref="A37:E37"/>
    <mergeCell ref="A30:E30"/>
    <mergeCell ref="A31:E31"/>
    <mergeCell ref="A32:E32"/>
    <mergeCell ref="A33:E33"/>
    <mergeCell ref="A34:E34"/>
    <mergeCell ref="B38:E38"/>
    <mergeCell ref="A22:O22"/>
    <mergeCell ref="A23:E23"/>
    <mergeCell ref="A24:D24"/>
    <mergeCell ref="A25:E25"/>
    <mergeCell ref="A26:D26"/>
    <mergeCell ref="A27:D27"/>
    <mergeCell ref="A19:E19"/>
    <mergeCell ref="G19:H19"/>
    <mergeCell ref="K19:L19"/>
    <mergeCell ref="M19:N19"/>
    <mergeCell ref="A20:E20"/>
    <mergeCell ref="G20:H20"/>
    <mergeCell ref="K20:L20"/>
    <mergeCell ref="M20:N20"/>
    <mergeCell ref="I19:J19"/>
    <mergeCell ref="I20:J20"/>
    <mergeCell ref="A21:E21"/>
    <mergeCell ref="G21:H21"/>
    <mergeCell ref="I21:J21"/>
    <mergeCell ref="K21:L21"/>
    <mergeCell ref="M21:N21"/>
    <mergeCell ref="A18:E18"/>
    <mergeCell ref="G18:H18"/>
    <mergeCell ref="K18:L18"/>
    <mergeCell ref="M18:N18"/>
    <mergeCell ref="A14:D14"/>
    <mergeCell ref="G14:H14"/>
    <mergeCell ref="K14:L14"/>
    <mergeCell ref="M14:N14"/>
    <mergeCell ref="A15:D15"/>
    <mergeCell ref="G15:H15"/>
    <mergeCell ref="K15:L15"/>
    <mergeCell ref="M15:N15"/>
    <mergeCell ref="I16:J16"/>
    <mergeCell ref="I18:J18"/>
    <mergeCell ref="A17:D17"/>
    <mergeCell ref="G17:H17"/>
    <mergeCell ref="I17:J17"/>
    <mergeCell ref="K17:L17"/>
    <mergeCell ref="M17:N17"/>
    <mergeCell ref="A1:O1"/>
    <mergeCell ref="A7:E7"/>
    <mergeCell ref="A13:E13"/>
    <mergeCell ref="G13:H13"/>
    <mergeCell ref="K13:L13"/>
    <mergeCell ref="M13:N13"/>
    <mergeCell ref="A16:D16"/>
    <mergeCell ref="G16:H16"/>
    <mergeCell ref="K16:L16"/>
    <mergeCell ref="M16:N16"/>
    <mergeCell ref="I13:J13"/>
    <mergeCell ref="I14:J14"/>
    <mergeCell ref="I15:J15"/>
    <mergeCell ref="A5:G5"/>
    <mergeCell ref="C4:H4"/>
    <mergeCell ref="B39:E39"/>
    <mergeCell ref="B40:E40"/>
    <mergeCell ref="I68:J68"/>
    <mergeCell ref="I70:J70"/>
    <mergeCell ref="I80:J80"/>
    <mergeCell ref="I81:J81"/>
    <mergeCell ref="I82:J82"/>
    <mergeCell ref="I90:J90"/>
    <mergeCell ref="I91:J91"/>
    <mergeCell ref="A48:E48"/>
    <mergeCell ref="A50:E50"/>
    <mergeCell ref="A51:E51"/>
    <mergeCell ref="A52:E52"/>
    <mergeCell ref="A53:E53"/>
    <mergeCell ref="A45:E45"/>
    <mergeCell ref="G45:H45"/>
    <mergeCell ref="A73:E73"/>
    <mergeCell ref="A74:E74"/>
    <mergeCell ref="A75:E75"/>
    <mergeCell ref="A76:E76"/>
    <mergeCell ref="A77:E77"/>
    <mergeCell ref="A78:E78"/>
    <mergeCell ref="A70:E70"/>
    <mergeCell ref="G70:H70"/>
  </mergeCells>
  <pageMargins left="0.51181102362204722" right="0.19685039370078741" top="0.35433070866141736" bottom="0.51181102362204722" header="0.31496062992125984" footer="0.15748031496062992"/>
  <pageSetup paperSize="9" scale="62" fitToHeight="0" orientation="landscape" cellComments="asDisplayed" r:id="rId1"/>
  <headerFooter alignWithMargins="0">
    <oddFooter>&amp;L&amp;12&amp;A&amp;C&amp;12 2023.BKD.7650/1642926&amp;R&amp;12&amp;P / &amp;N</oddFooter>
  </headerFooter>
  <rowBreaks count="2" manualBreakCount="2">
    <brk id="40" max="16383" man="1"/>
    <brk id="78" max="16383" man="1"/>
  </rowBreaks>
  <customProperties>
    <customPr name="_pios_id" r:id="rId2"/>
  </customPropertie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Z134"/>
  <sheetViews>
    <sheetView topLeftCell="A55" zoomScale="75" zoomScaleNormal="75" workbookViewId="0">
      <selection activeCell="I62" sqref="I62"/>
    </sheetView>
  </sheetViews>
  <sheetFormatPr baseColWidth="10" defaultColWidth="11.42578125" defaultRowHeight="14.25" x14ac:dyDescent="0.2"/>
  <cols>
    <col min="1" max="1" width="2.7109375" style="377" customWidth="1"/>
    <col min="2" max="2" width="29.28515625" style="240" customWidth="1"/>
    <col min="3" max="3" width="4.28515625" style="241" customWidth="1"/>
    <col min="4" max="4" width="9.7109375" style="136" customWidth="1"/>
    <col min="5" max="5" width="12.28515625" style="136" customWidth="1"/>
    <col min="6" max="6" width="12.5703125" style="136" customWidth="1"/>
    <col min="7" max="9" width="9.7109375" style="136" customWidth="1"/>
    <col min="10" max="10" width="8.42578125" style="124" customWidth="1"/>
    <col min="11" max="11" width="29.42578125" style="124" customWidth="1"/>
    <col min="12" max="12" width="4.28515625" style="124" customWidth="1"/>
    <col min="13" max="20" width="9.7109375" style="124" customWidth="1"/>
    <col min="21" max="16384" width="11.42578125" style="124"/>
  </cols>
  <sheetData>
    <row r="1" spans="1:26" ht="18" x14ac:dyDescent="0.2">
      <c r="A1" s="1032" t="s">
        <v>372</v>
      </c>
      <c r="B1" s="1032"/>
      <c r="C1" s="1032"/>
      <c r="D1" s="1032"/>
      <c r="E1" s="1032"/>
      <c r="F1" s="1032"/>
      <c r="G1" s="1032"/>
      <c r="H1" s="1032"/>
      <c r="I1" s="122"/>
      <c r="J1" s="123"/>
      <c r="K1" s="123"/>
      <c r="L1" s="123"/>
      <c r="M1" s="123"/>
      <c r="N1" s="123"/>
      <c r="O1" s="123"/>
      <c r="P1" s="123"/>
      <c r="Q1" s="123"/>
      <c r="R1" s="123"/>
      <c r="S1" s="123"/>
      <c r="T1" s="123"/>
      <c r="U1" s="123"/>
      <c r="V1" s="123"/>
      <c r="W1" s="123"/>
      <c r="X1" s="123"/>
      <c r="Y1" s="123"/>
      <c r="Z1" s="123"/>
    </row>
    <row r="2" spans="1:26" x14ac:dyDescent="0.2">
      <c r="A2" s="125"/>
      <c r="B2" s="126"/>
      <c r="C2" s="127"/>
      <c r="D2" s="127"/>
      <c r="E2" s="127"/>
      <c r="F2" s="127"/>
      <c r="G2" s="127"/>
      <c r="H2" s="127"/>
      <c r="I2" s="122"/>
      <c r="J2" s="123"/>
      <c r="K2" s="123"/>
      <c r="L2" s="123"/>
      <c r="M2" s="123"/>
      <c r="N2" s="123"/>
      <c r="O2" s="123"/>
      <c r="P2" s="123"/>
      <c r="Q2" s="123"/>
      <c r="R2" s="123"/>
      <c r="S2" s="123"/>
      <c r="T2" s="123"/>
      <c r="U2" s="123"/>
      <c r="V2" s="123"/>
      <c r="W2" s="123"/>
      <c r="X2" s="123"/>
      <c r="Y2" s="123"/>
      <c r="Z2" s="123"/>
    </row>
    <row r="3" spans="1:26" ht="15.75" x14ac:dyDescent="0.25">
      <c r="A3" s="125"/>
      <c r="B3" s="320" t="s">
        <v>373</v>
      </c>
      <c r="C3" s="364"/>
      <c r="D3" s="129"/>
      <c r="E3" s="127"/>
      <c r="F3" s="127"/>
      <c r="G3" s="127"/>
      <c r="H3" s="127"/>
      <c r="I3" s="122"/>
      <c r="J3" s="123"/>
      <c r="K3" s="123"/>
      <c r="L3" s="123"/>
      <c r="M3" s="123"/>
      <c r="N3" s="123"/>
      <c r="O3" s="123"/>
      <c r="P3" s="123"/>
      <c r="Q3" s="123"/>
      <c r="R3" s="123"/>
      <c r="S3" s="123"/>
      <c r="T3" s="123"/>
      <c r="U3" s="123"/>
      <c r="V3" s="123"/>
      <c r="W3" s="123"/>
      <c r="X3" s="123"/>
      <c r="Y3" s="123"/>
      <c r="Z3" s="123"/>
    </row>
    <row r="4" spans="1:26" s="131" customFormat="1" ht="15.75" x14ac:dyDescent="0.25">
      <c r="A4" s="130"/>
      <c r="B4" s="128"/>
      <c r="C4" s="364"/>
      <c r="D4" s="129"/>
      <c r="E4" s="127"/>
      <c r="F4" s="127"/>
      <c r="G4" s="127"/>
      <c r="H4" s="127"/>
      <c r="I4" s="122"/>
      <c r="J4" s="123"/>
      <c r="K4" s="123"/>
      <c r="L4" s="123"/>
      <c r="M4" s="123"/>
      <c r="N4" s="123"/>
      <c r="O4" s="123"/>
      <c r="P4" s="123"/>
      <c r="Q4" s="123"/>
      <c r="R4" s="123"/>
      <c r="S4" s="123"/>
      <c r="T4" s="123"/>
      <c r="U4" s="123"/>
      <c r="V4" s="123"/>
      <c r="W4" s="123"/>
      <c r="X4" s="123"/>
      <c r="Y4" s="123"/>
      <c r="Z4" s="123"/>
    </row>
    <row r="5" spans="1:26" s="131" customFormat="1" ht="16.5" thickBot="1" x14ac:dyDescent="0.3">
      <c r="A5" s="130"/>
      <c r="B5" s="128"/>
      <c r="C5" s="364"/>
      <c r="D5" s="129"/>
      <c r="E5" s="127"/>
      <c r="F5" s="127"/>
      <c r="G5" s="127"/>
      <c r="H5" s="127"/>
      <c r="I5" s="122"/>
      <c r="J5" s="123"/>
      <c r="K5" s="123"/>
      <c r="L5" s="123"/>
      <c r="M5" s="123"/>
      <c r="N5" s="123"/>
      <c r="O5" s="123"/>
      <c r="P5" s="123"/>
      <c r="Q5" s="123"/>
      <c r="R5" s="123"/>
      <c r="S5" s="123"/>
      <c r="T5" s="123"/>
      <c r="U5" s="123"/>
      <c r="V5" s="123"/>
      <c r="W5" s="123"/>
      <c r="X5" s="123"/>
      <c r="Y5" s="123"/>
      <c r="Z5" s="123"/>
    </row>
    <row r="6" spans="1:26" s="131" customFormat="1" ht="16.5" thickBot="1" x14ac:dyDescent="0.3">
      <c r="A6" s="130"/>
      <c r="B6" s="1033" t="s">
        <v>374</v>
      </c>
      <c r="C6" s="1034"/>
      <c r="D6" s="1034"/>
      <c r="E6" s="1034"/>
      <c r="F6" s="1034"/>
      <c r="G6" s="1034"/>
      <c r="H6" s="1035"/>
      <c r="I6" s="132"/>
      <c r="K6" s="1033" t="s">
        <v>375</v>
      </c>
      <c r="L6" s="1034"/>
      <c r="M6" s="1034"/>
      <c r="N6" s="1034"/>
      <c r="O6" s="1034"/>
      <c r="P6" s="1034"/>
      <c r="Q6" s="1035"/>
      <c r="R6" s="123"/>
      <c r="S6" s="123"/>
      <c r="T6" s="123"/>
      <c r="U6" s="123"/>
      <c r="V6" s="123"/>
      <c r="W6" s="123"/>
      <c r="X6" s="123"/>
      <c r="Y6" s="123"/>
      <c r="Z6" s="123"/>
    </row>
    <row r="7" spans="1:26" ht="15.75" x14ac:dyDescent="0.25">
      <c r="A7" s="125"/>
      <c r="B7" s="128"/>
      <c r="C7" s="364"/>
      <c r="D7" s="129"/>
      <c r="E7" s="127"/>
      <c r="F7" s="127"/>
      <c r="G7" s="127"/>
      <c r="H7" s="127"/>
      <c r="I7" s="122"/>
      <c r="J7" s="123"/>
      <c r="K7" s="123"/>
      <c r="L7" s="123"/>
      <c r="M7" s="123"/>
      <c r="N7" s="123"/>
      <c r="O7" s="123"/>
      <c r="P7" s="123"/>
      <c r="Q7" s="123"/>
      <c r="R7" s="123"/>
      <c r="S7" s="123"/>
      <c r="T7" s="123"/>
      <c r="U7" s="123"/>
      <c r="V7" s="123"/>
      <c r="W7" s="123"/>
      <c r="X7" s="123"/>
      <c r="Y7" s="123"/>
      <c r="Z7" s="123"/>
    </row>
    <row r="8" spans="1:26" ht="15.75" x14ac:dyDescent="0.2">
      <c r="A8" s="125"/>
      <c r="B8" s="133" t="s">
        <v>0</v>
      </c>
      <c r="C8" s="365" t="s">
        <v>376</v>
      </c>
      <c r="D8" s="134"/>
      <c r="E8" s="125"/>
      <c r="F8" s="135">
        <v>38</v>
      </c>
      <c r="G8" s="125"/>
      <c r="H8" s="125"/>
      <c r="K8" s="133" t="s">
        <v>0</v>
      </c>
      <c r="L8" s="365" t="s">
        <v>376</v>
      </c>
      <c r="M8" s="134"/>
      <c r="N8" s="125"/>
      <c r="O8" s="700">
        <f>$F$8</f>
        <v>38</v>
      </c>
      <c r="P8" s="125"/>
      <c r="Q8" s="125"/>
      <c r="R8" s="123"/>
      <c r="S8" s="123"/>
      <c r="T8" s="123"/>
      <c r="U8" s="123"/>
      <c r="V8" s="123"/>
      <c r="W8" s="123"/>
      <c r="X8" s="123"/>
      <c r="Y8" s="123"/>
      <c r="Z8" s="123"/>
    </row>
    <row r="9" spans="1:26" ht="15" thickBot="1" x14ac:dyDescent="0.25">
      <c r="A9" s="125"/>
      <c r="B9" s="137"/>
      <c r="C9" s="127"/>
      <c r="D9" s="127"/>
      <c r="E9" s="127"/>
      <c r="F9" s="127"/>
      <c r="G9" s="127"/>
      <c r="H9" s="127"/>
      <c r="I9" s="122"/>
      <c r="J9" s="123"/>
      <c r="K9" s="137"/>
      <c r="L9" s="127"/>
      <c r="M9" s="127"/>
      <c r="N9" s="127"/>
      <c r="O9" s="127"/>
      <c r="P9" s="127"/>
      <c r="Q9" s="127"/>
      <c r="R9" s="123"/>
      <c r="S9" s="123"/>
      <c r="T9" s="123"/>
      <c r="U9" s="123"/>
      <c r="V9" s="123"/>
      <c r="W9" s="123"/>
      <c r="X9" s="123"/>
      <c r="Y9" s="123"/>
      <c r="Z9" s="123"/>
    </row>
    <row r="10" spans="1:26" s="145" customFormat="1" ht="39" thickBot="1" x14ac:dyDescent="0.25">
      <c r="A10" s="138"/>
      <c r="B10" s="139"/>
      <c r="C10" s="366" t="s">
        <v>377</v>
      </c>
      <c r="D10" s="140" t="s">
        <v>378</v>
      </c>
      <c r="E10" s="141" t="s">
        <v>379</v>
      </c>
      <c r="F10" s="140" t="s">
        <v>380</v>
      </c>
      <c r="G10" s="141" t="s">
        <v>935</v>
      </c>
      <c r="H10" s="142" t="s">
        <v>295</v>
      </c>
      <c r="I10" s="143"/>
      <c r="J10" s="144"/>
      <c r="K10" s="139"/>
      <c r="L10" s="366" t="s">
        <v>377</v>
      </c>
      <c r="M10" s="140" t="s">
        <v>378</v>
      </c>
      <c r="N10" s="141" t="s">
        <v>379</v>
      </c>
      <c r="O10" s="140" t="s">
        <v>380</v>
      </c>
      <c r="P10" s="141" t="s">
        <v>935</v>
      </c>
      <c r="Q10" s="142" t="s">
        <v>295</v>
      </c>
      <c r="R10" s="144"/>
      <c r="S10" s="144"/>
      <c r="T10" s="144"/>
      <c r="U10" s="144"/>
      <c r="V10" s="144"/>
      <c r="W10" s="144"/>
      <c r="X10" s="144"/>
      <c r="Y10" s="144"/>
      <c r="Z10" s="144"/>
    </row>
    <row r="11" spans="1:26" x14ac:dyDescent="0.2">
      <c r="A11" s="125"/>
      <c r="B11" s="146"/>
      <c r="C11" s="147"/>
      <c r="D11" s="147"/>
      <c r="E11" s="147"/>
      <c r="F11" s="147"/>
      <c r="G11" s="147"/>
      <c r="H11" s="148"/>
      <c r="I11" s="122"/>
      <c r="J11" s="123"/>
      <c r="K11" s="146"/>
      <c r="L11" s="147"/>
      <c r="M11" s="147"/>
      <c r="N11" s="147"/>
      <c r="O11" s="147"/>
      <c r="P11" s="147"/>
      <c r="Q11" s="148"/>
      <c r="R11" s="123"/>
      <c r="S11" s="123"/>
      <c r="T11" s="123"/>
      <c r="U11" s="123"/>
      <c r="V11" s="123"/>
      <c r="W11" s="123"/>
      <c r="X11" s="123"/>
      <c r="Y11" s="123"/>
      <c r="Z11" s="123"/>
    </row>
    <row r="12" spans="1:26" ht="15" x14ac:dyDescent="0.2">
      <c r="A12" s="125"/>
      <c r="B12" s="149" t="s">
        <v>381</v>
      </c>
      <c r="C12" s="150">
        <v>7</v>
      </c>
      <c r="D12" s="135">
        <v>0</v>
      </c>
      <c r="E12" s="151">
        <f>IF($F$8=39,3.5714,3.4483)</f>
        <v>3.4483000000000001</v>
      </c>
      <c r="F12" s="152">
        <f>D12*E12</f>
        <v>0</v>
      </c>
      <c r="G12" s="549">
        <v>1</v>
      </c>
      <c r="H12" s="153">
        <f t="shared" ref="H12:H15" si="0">F12*G12/100</f>
        <v>0</v>
      </c>
      <c r="I12" s="122"/>
      <c r="J12" s="123"/>
      <c r="K12" s="149" t="s">
        <v>381</v>
      </c>
      <c r="L12" s="150">
        <v>7</v>
      </c>
      <c r="M12" s="135">
        <v>0</v>
      </c>
      <c r="N12" s="151">
        <f>IF($O$8=39,3.5714,3.4483)</f>
        <v>3.4483000000000001</v>
      </c>
      <c r="O12" s="152">
        <f>M12*N12</f>
        <v>0</v>
      </c>
      <c r="P12" s="549">
        <v>1</v>
      </c>
      <c r="Q12" s="153">
        <f t="shared" ref="Q12:Q15" si="1">O12*P12/100</f>
        <v>0</v>
      </c>
      <c r="R12" s="123"/>
      <c r="S12" s="123"/>
      <c r="T12" s="123"/>
      <c r="U12" s="123"/>
      <c r="V12" s="123"/>
      <c r="W12" s="123"/>
      <c r="X12" s="123"/>
      <c r="Y12" s="123"/>
      <c r="Z12" s="123"/>
    </row>
    <row r="13" spans="1:26" ht="15" x14ac:dyDescent="0.2">
      <c r="A13" s="125"/>
      <c r="B13" s="149" t="s">
        <v>541</v>
      </c>
      <c r="C13" s="150">
        <v>7</v>
      </c>
      <c r="D13" s="135">
        <v>0</v>
      </c>
      <c r="E13" s="151">
        <f>IF($F$8=39,5,5)</f>
        <v>5</v>
      </c>
      <c r="F13" s="152">
        <f>D13*E13</f>
        <v>0</v>
      </c>
      <c r="G13" s="549">
        <v>1</v>
      </c>
      <c r="H13" s="153">
        <f t="shared" si="0"/>
        <v>0</v>
      </c>
      <c r="I13" s="122"/>
      <c r="J13" s="123"/>
      <c r="K13" s="548" t="s">
        <v>541</v>
      </c>
      <c r="L13" s="150">
        <v>7</v>
      </c>
      <c r="M13" s="135">
        <v>0</v>
      </c>
      <c r="N13" s="151">
        <f>IF($O$8=39,5,5)</f>
        <v>5</v>
      </c>
      <c r="O13" s="152">
        <f>M13*N13</f>
        <v>0</v>
      </c>
      <c r="P13" s="549">
        <v>1</v>
      </c>
      <c r="Q13" s="153">
        <f t="shared" si="1"/>
        <v>0</v>
      </c>
      <c r="R13" s="123"/>
      <c r="S13" s="123"/>
      <c r="T13" s="123"/>
      <c r="U13" s="123"/>
      <c r="V13" s="123"/>
      <c r="W13" s="123"/>
      <c r="X13" s="123"/>
      <c r="Y13" s="123"/>
      <c r="Z13" s="123"/>
    </row>
    <row r="14" spans="1:26" ht="15" x14ac:dyDescent="0.2">
      <c r="A14" s="125"/>
      <c r="B14" s="550" t="s">
        <v>382</v>
      </c>
      <c r="C14" s="150">
        <v>15</v>
      </c>
      <c r="D14" s="154"/>
      <c r="E14" s="155"/>
      <c r="F14" s="156">
        <v>0</v>
      </c>
      <c r="G14" s="150">
        <v>1.3367</v>
      </c>
      <c r="H14" s="153">
        <f t="shared" si="0"/>
        <v>0</v>
      </c>
      <c r="I14" s="122"/>
      <c r="J14" s="123"/>
      <c r="K14" s="579" t="s">
        <v>382</v>
      </c>
      <c r="L14" s="150">
        <v>15</v>
      </c>
      <c r="M14" s="154"/>
      <c r="N14" s="155"/>
      <c r="O14" s="156">
        <v>0</v>
      </c>
      <c r="P14" s="150">
        <v>1.3367</v>
      </c>
      <c r="Q14" s="153">
        <f t="shared" si="1"/>
        <v>0</v>
      </c>
      <c r="R14" s="123"/>
      <c r="S14" s="123"/>
      <c r="T14" s="123"/>
      <c r="U14" s="123"/>
      <c r="V14" s="123"/>
      <c r="W14" s="123"/>
      <c r="X14" s="123"/>
      <c r="Y14" s="123"/>
      <c r="Z14" s="123"/>
    </row>
    <row r="15" spans="1:26" ht="15" x14ac:dyDescent="0.2">
      <c r="A15" s="125"/>
      <c r="B15" s="149" t="s">
        <v>540</v>
      </c>
      <c r="C15" s="150">
        <v>7</v>
      </c>
      <c r="D15" s="154"/>
      <c r="E15" s="155"/>
      <c r="F15" s="156">
        <v>0</v>
      </c>
      <c r="G15" s="549">
        <v>1</v>
      </c>
      <c r="H15" s="153">
        <f t="shared" si="0"/>
        <v>0</v>
      </c>
      <c r="I15" s="122"/>
      <c r="J15" s="123"/>
      <c r="K15" s="149" t="s">
        <v>540</v>
      </c>
      <c r="L15" s="150">
        <v>7</v>
      </c>
      <c r="M15" s="154"/>
      <c r="N15" s="155"/>
      <c r="O15" s="156">
        <v>0</v>
      </c>
      <c r="P15" s="549">
        <v>1</v>
      </c>
      <c r="Q15" s="153">
        <f t="shared" si="1"/>
        <v>0</v>
      </c>
      <c r="R15" s="123"/>
      <c r="S15" s="123"/>
      <c r="T15" s="123"/>
      <c r="U15" s="123"/>
      <c r="V15" s="123"/>
      <c r="W15" s="123"/>
      <c r="X15" s="123"/>
      <c r="Y15" s="123"/>
      <c r="Z15" s="123"/>
    </row>
    <row r="16" spans="1:26" ht="15" thickBot="1" x14ac:dyDescent="0.25">
      <c r="A16" s="125"/>
      <c r="B16" s="157"/>
      <c r="C16" s="158"/>
      <c r="D16" s="158"/>
      <c r="E16" s="159"/>
      <c r="F16" s="158"/>
      <c r="G16" s="158"/>
      <c r="H16" s="160"/>
      <c r="I16" s="122"/>
      <c r="J16" s="123"/>
      <c r="K16" s="157"/>
      <c r="L16" s="158"/>
      <c r="M16" s="158"/>
      <c r="N16" s="159"/>
      <c r="O16" s="158"/>
      <c r="P16" s="158"/>
      <c r="Q16" s="160"/>
      <c r="R16" s="123"/>
      <c r="S16" s="123"/>
      <c r="T16" s="123"/>
      <c r="U16" s="123"/>
      <c r="V16" s="123"/>
      <c r="W16" s="123"/>
      <c r="X16" s="123"/>
      <c r="Y16" s="123"/>
      <c r="Z16" s="123"/>
    </row>
    <row r="17" spans="1:26" ht="15.75" thickBot="1" x14ac:dyDescent="0.25">
      <c r="A17" s="125"/>
      <c r="B17" s="161" t="s">
        <v>383</v>
      </c>
      <c r="C17" s="162"/>
      <c r="D17" s="162">
        <f>SUM(D12:D15)</f>
        <v>0</v>
      </c>
      <c r="E17" s="163"/>
      <c r="F17" s="164">
        <f>SUM(F12:F15)</f>
        <v>0</v>
      </c>
      <c r="G17" s="162"/>
      <c r="H17" s="165">
        <f>SUM(H12:H15)</f>
        <v>0</v>
      </c>
      <c r="I17" s="122"/>
      <c r="J17" s="123"/>
      <c r="K17" s="161" t="s">
        <v>383</v>
      </c>
      <c r="L17" s="162"/>
      <c r="M17" s="162">
        <f>SUM(M12:M15)</f>
        <v>0</v>
      </c>
      <c r="N17" s="163"/>
      <c r="O17" s="164">
        <f>SUM(O12:O15)</f>
        <v>0</v>
      </c>
      <c r="P17" s="162"/>
      <c r="Q17" s="165">
        <f>SUM(Q12:Q15)</f>
        <v>0</v>
      </c>
      <c r="R17" s="123"/>
      <c r="S17" s="123"/>
      <c r="T17" s="123"/>
      <c r="U17" s="123"/>
      <c r="V17" s="123"/>
      <c r="W17" s="123"/>
      <c r="X17" s="123"/>
      <c r="Y17" s="123"/>
      <c r="Z17" s="123"/>
    </row>
    <row r="18" spans="1:26" s="171" customFormat="1" ht="15" thickBot="1" x14ac:dyDescent="0.25">
      <c r="A18" s="125"/>
      <c r="B18" s="166"/>
      <c r="C18" s="125"/>
      <c r="D18" s="125"/>
      <c r="E18" s="167"/>
      <c r="F18" s="168"/>
      <c r="G18" s="557"/>
      <c r="H18" s="169"/>
      <c r="I18" s="127"/>
      <c r="J18" s="170"/>
      <c r="K18" s="166"/>
      <c r="L18" s="125"/>
      <c r="M18" s="125"/>
      <c r="N18" s="167"/>
      <c r="O18" s="168"/>
      <c r="P18" s="557"/>
      <c r="Q18" s="169"/>
      <c r="R18" s="170"/>
      <c r="S18" s="170"/>
      <c r="T18" s="170"/>
      <c r="U18" s="170"/>
      <c r="V18" s="170"/>
      <c r="W18" s="170"/>
      <c r="X18" s="170"/>
      <c r="Y18" s="170"/>
      <c r="Z18" s="170"/>
    </row>
    <row r="19" spans="1:26" ht="15" x14ac:dyDescent="0.2">
      <c r="A19" s="125"/>
      <c r="B19" s="172" t="s">
        <v>384</v>
      </c>
      <c r="C19" s="173">
        <v>7</v>
      </c>
      <c r="D19" s="174">
        <v>0</v>
      </c>
      <c r="E19" s="175">
        <f>IF($F$8=39,3.5714,3.4483)</f>
        <v>3.4483000000000001</v>
      </c>
      <c r="F19" s="176">
        <f>D19*E19</f>
        <v>0</v>
      </c>
      <c r="G19" s="554">
        <v>1</v>
      </c>
      <c r="H19" s="177">
        <f>F19*G19/100</f>
        <v>0</v>
      </c>
      <c r="I19" s="122"/>
      <c r="J19" s="123"/>
      <c r="K19" s="172" t="s">
        <v>384</v>
      </c>
      <c r="L19" s="173">
        <v>7</v>
      </c>
      <c r="M19" s="174">
        <v>0</v>
      </c>
      <c r="N19" s="175">
        <f>IF($O$8=39,3.5714,3.4483)</f>
        <v>3.4483000000000001</v>
      </c>
      <c r="O19" s="176">
        <f>M19*N19</f>
        <v>0</v>
      </c>
      <c r="P19" s="554">
        <v>1</v>
      </c>
      <c r="Q19" s="177">
        <f>O19*P19/100</f>
        <v>0</v>
      </c>
      <c r="R19" s="123"/>
      <c r="S19" s="123"/>
      <c r="T19" s="123"/>
      <c r="U19" s="123"/>
      <c r="V19" s="123"/>
      <c r="W19" s="123"/>
      <c r="X19" s="123"/>
      <c r="Y19" s="123"/>
      <c r="Z19" s="123"/>
    </row>
    <row r="20" spans="1:26" ht="15" x14ac:dyDescent="0.2">
      <c r="A20" s="125"/>
      <c r="B20" s="149" t="s">
        <v>385</v>
      </c>
      <c r="C20" s="150">
        <v>10</v>
      </c>
      <c r="D20" s="135">
        <v>0</v>
      </c>
      <c r="E20" s="151">
        <f>IF($F$8=39,3.5714,3.4483)</f>
        <v>3.4483000000000001</v>
      </c>
      <c r="F20" s="178">
        <f>D20*E20</f>
        <v>0</v>
      </c>
      <c r="G20" s="150">
        <v>1.1263000000000001</v>
      </c>
      <c r="H20" s="153">
        <f>F20*G20/100</f>
        <v>0</v>
      </c>
      <c r="I20" s="122"/>
      <c r="J20" s="123"/>
      <c r="K20" s="149" t="s">
        <v>385</v>
      </c>
      <c r="L20" s="150">
        <v>10</v>
      </c>
      <c r="M20" s="135">
        <v>0</v>
      </c>
      <c r="N20" s="151">
        <f>IF($O$8=39,3.5714,3.4483)</f>
        <v>3.4483000000000001</v>
      </c>
      <c r="O20" s="178">
        <f>M20*N20</f>
        <v>0</v>
      </c>
      <c r="P20" s="150">
        <v>1.1263000000000001</v>
      </c>
      <c r="Q20" s="153">
        <f>O20*P20/100</f>
        <v>0</v>
      </c>
      <c r="R20" s="123"/>
      <c r="S20" s="123"/>
      <c r="T20" s="123"/>
      <c r="U20" s="123"/>
      <c r="V20" s="123"/>
      <c r="W20" s="123"/>
      <c r="X20" s="123"/>
      <c r="Y20" s="123"/>
      <c r="Z20" s="123"/>
    </row>
    <row r="21" spans="1:26" ht="15" x14ac:dyDescent="0.2">
      <c r="A21" s="125"/>
      <c r="B21" s="149" t="s">
        <v>386</v>
      </c>
      <c r="C21" s="150">
        <v>7</v>
      </c>
      <c r="D21" s="135">
        <v>0</v>
      </c>
      <c r="E21" s="151">
        <f>IF($F$8=39,3.5714,3.4483)</f>
        <v>3.4483000000000001</v>
      </c>
      <c r="F21" s="178">
        <f>D21*E21</f>
        <v>0</v>
      </c>
      <c r="G21" s="549">
        <v>1</v>
      </c>
      <c r="H21" s="153">
        <f>F21*G21/100</f>
        <v>0</v>
      </c>
      <c r="I21" s="122"/>
      <c r="J21" s="123"/>
      <c r="K21" s="149" t="s">
        <v>386</v>
      </c>
      <c r="L21" s="150">
        <v>7</v>
      </c>
      <c r="M21" s="135">
        <v>0</v>
      </c>
      <c r="N21" s="151">
        <f>IF($O8=39,3.5714,3.4483)</f>
        <v>3.4483000000000001</v>
      </c>
      <c r="O21" s="178">
        <f>M21*N21</f>
        <v>0</v>
      </c>
      <c r="P21" s="549">
        <v>1</v>
      </c>
      <c r="Q21" s="153">
        <f>O21*P21/100</f>
        <v>0</v>
      </c>
      <c r="R21" s="123"/>
      <c r="S21" s="123"/>
      <c r="T21" s="123"/>
      <c r="U21" s="123"/>
      <c r="V21" s="123"/>
      <c r="W21" s="123"/>
      <c r="X21" s="123"/>
      <c r="Y21" s="123"/>
      <c r="Z21" s="123"/>
    </row>
    <row r="22" spans="1:26" ht="15" x14ac:dyDescent="0.2">
      <c r="A22" s="125"/>
      <c r="B22" s="149" t="s">
        <v>387</v>
      </c>
      <c r="C22" s="150">
        <v>15</v>
      </c>
      <c r="D22" s="154"/>
      <c r="E22" s="179"/>
      <c r="F22" s="156">
        <v>0</v>
      </c>
      <c r="G22" s="150">
        <v>1.3367</v>
      </c>
      <c r="H22" s="153">
        <f>F22*G22/100</f>
        <v>0</v>
      </c>
      <c r="I22" s="122"/>
      <c r="J22" s="123"/>
      <c r="K22" s="149" t="s">
        <v>387</v>
      </c>
      <c r="L22" s="150">
        <v>15</v>
      </c>
      <c r="M22" s="154"/>
      <c r="N22" s="179"/>
      <c r="O22" s="156">
        <v>0</v>
      </c>
      <c r="P22" s="150">
        <v>1.3367</v>
      </c>
      <c r="Q22" s="153">
        <f>O22*P22/100</f>
        <v>0</v>
      </c>
      <c r="R22" s="123"/>
      <c r="S22" s="123"/>
      <c r="T22" s="123"/>
      <c r="U22" s="123"/>
      <c r="V22" s="123"/>
      <c r="W22" s="123"/>
      <c r="X22" s="123"/>
      <c r="Y22" s="123"/>
      <c r="Z22" s="123"/>
    </row>
    <row r="23" spans="1:26" ht="15" thickBot="1" x14ac:dyDescent="0.25">
      <c r="A23" s="125"/>
      <c r="B23" s="180"/>
      <c r="C23" s="181"/>
      <c r="D23" s="181"/>
      <c r="E23" s="181"/>
      <c r="F23" s="181"/>
      <c r="G23" s="181"/>
      <c r="H23" s="182"/>
      <c r="I23" s="122"/>
      <c r="J23" s="123"/>
      <c r="K23" s="180"/>
      <c r="L23" s="181"/>
      <c r="M23" s="181"/>
      <c r="N23" s="181"/>
      <c r="O23" s="181"/>
      <c r="P23" s="181"/>
      <c r="Q23" s="182"/>
      <c r="R23" s="123"/>
      <c r="S23" s="123"/>
      <c r="T23" s="123"/>
      <c r="U23" s="123"/>
      <c r="V23" s="123"/>
      <c r="W23" s="123"/>
      <c r="X23" s="123"/>
      <c r="Y23" s="123"/>
      <c r="Z23" s="123"/>
    </row>
    <row r="24" spans="1:26" ht="15.75" thickBot="1" x14ac:dyDescent="0.25">
      <c r="A24" s="125"/>
      <c r="B24" s="161" t="s">
        <v>986</v>
      </c>
      <c r="C24" s="162"/>
      <c r="D24" s="162">
        <f>SUM(D19:D22)</f>
        <v>0</v>
      </c>
      <c r="E24" s="162"/>
      <c r="F24" s="164">
        <f>SUM(F19:F22)</f>
        <v>0</v>
      </c>
      <c r="G24" s="162"/>
      <c r="H24" s="165">
        <f>SUM(H19:H22)</f>
        <v>0</v>
      </c>
      <c r="I24" s="122"/>
      <c r="J24" s="123"/>
      <c r="K24" s="161" t="s">
        <v>986</v>
      </c>
      <c r="L24" s="162"/>
      <c r="M24" s="162">
        <f>SUM(M19:M22)</f>
        <v>0</v>
      </c>
      <c r="N24" s="162"/>
      <c r="O24" s="164">
        <f>SUM(O19:O22)</f>
        <v>0</v>
      </c>
      <c r="P24" s="162"/>
      <c r="Q24" s="165">
        <f>SUM(Q19:Q22)</f>
        <v>0</v>
      </c>
      <c r="R24" s="123"/>
      <c r="S24" s="123"/>
      <c r="T24" s="123"/>
      <c r="U24" s="123"/>
      <c r="V24" s="123"/>
      <c r="W24" s="123"/>
      <c r="X24" s="123"/>
      <c r="Y24" s="123"/>
      <c r="Z24" s="123"/>
    </row>
    <row r="25" spans="1:26" x14ac:dyDescent="0.2">
      <c r="A25" s="125"/>
      <c r="B25" s="126" t="s">
        <v>388</v>
      </c>
      <c r="C25" s="127"/>
      <c r="D25" s="127"/>
      <c r="E25" s="127"/>
      <c r="F25" s="122"/>
      <c r="G25" s="127"/>
      <c r="H25" s="184"/>
      <c r="I25" s="122"/>
      <c r="J25" s="123"/>
      <c r="K25" s="126" t="s">
        <v>388</v>
      </c>
      <c r="L25" s="127"/>
      <c r="M25" s="127"/>
      <c r="N25" s="127"/>
      <c r="O25" s="185"/>
      <c r="P25" s="127"/>
      <c r="Q25" s="184"/>
      <c r="R25" s="123"/>
      <c r="S25" s="123"/>
      <c r="T25" s="123"/>
      <c r="U25" s="123"/>
      <c r="V25" s="123"/>
      <c r="W25" s="123"/>
      <c r="X25" s="123"/>
      <c r="Y25" s="123"/>
      <c r="Z25" s="123"/>
    </row>
    <row r="26" spans="1:26" x14ac:dyDescent="0.2">
      <c r="A26" s="125"/>
      <c r="B26" s="137"/>
      <c r="C26" s="127"/>
      <c r="D26" s="127"/>
      <c r="E26" s="127"/>
      <c r="F26" s="122"/>
      <c r="G26" s="127"/>
      <c r="H26" s="184"/>
      <c r="I26" s="122"/>
      <c r="J26" s="123"/>
      <c r="K26" s="137"/>
      <c r="L26" s="127"/>
      <c r="M26" s="127"/>
      <c r="N26" s="127"/>
      <c r="O26" s="185"/>
      <c r="P26" s="127"/>
      <c r="Q26" s="184"/>
      <c r="R26" s="123"/>
      <c r="S26" s="123"/>
      <c r="T26" s="123"/>
      <c r="U26" s="123"/>
      <c r="V26" s="123"/>
      <c r="W26" s="123"/>
      <c r="X26" s="123"/>
      <c r="Y26" s="123"/>
      <c r="Z26" s="123"/>
    </row>
    <row r="27" spans="1:26" x14ac:dyDescent="0.2">
      <c r="A27" s="125"/>
      <c r="B27" s="137"/>
      <c r="C27" s="127"/>
      <c r="D27" s="127"/>
      <c r="E27" s="127"/>
      <c r="F27" s="122"/>
      <c r="G27" s="127"/>
      <c r="H27" s="184"/>
      <c r="I27" s="122"/>
      <c r="J27" s="123"/>
      <c r="K27" s="137"/>
      <c r="L27" s="127"/>
      <c r="M27" s="127"/>
      <c r="N27" s="127"/>
      <c r="O27" s="185"/>
      <c r="P27" s="127"/>
      <c r="Q27" s="184"/>
      <c r="R27" s="123"/>
      <c r="S27" s="123"/>
      <c r="T27" s="123"/>
      <c r="U27" s="123"/>
      <c r="V27" s="123"/>
      <c r="W27" s="123"/>
      <c r="X27" s="123"/>
      <c r="Y27" s="123"/>
      <c r="Z27" s="123"/>
    </row>
    <row r="28" spans="1:26" ht="15.75" x14ac:dyDescent="0.2">
      <c r="A28" s="125"/>
      <c r="B28" s="186"/>
      <c r="C28" s="199"/>
      <c r="D28" s="129"/>
      <c r="E28" s="127"/>
      <c r="F28" s="187"/>
      <c r="G28" s="127"/>
      <c r="H28" s="127"/>
      <c r="I28" s="122"/>
      <c r="J28" s="123"/>
      <c r="K28" s="133" t="s">
        <v>389</v>
      </c>
      <c r="L28" s="365" t="s">
        <v>376</v>
      </c>
      <c r="M28" s="134"/>
      <c r="N28" s="125"/>
      <c r="O28" s="700">
        <f>$F$8</f>
        <v>38</v>
      </c>
      <c r="P28" s="125"/>
      <c r="Q28" s="125"/>
      <c r="R28" s="123"/>
      <c r="S28" s="123"/>
      <c r="T28" s="123"/>
      <c r="U28" s="123"/>
      <c r="V28" s="123"/>
      <c r="W28" s="123"/>
      <c r="X28" s="123"/>
      <c r="Y28" s="123"/>
      <c r="Z28" s="123"/>
    </row>
    <row r="29" spans="1:26" ht="15" thickBot="1" x14ac:dyDescent="0.25">
      <c r="A29" s="125"/>
      <c r="B29" s="137"/>
      <c r="C29" s="127"/>
      <c r="D29" s="127"/>
      <c r="E29" s="127"/>
      <c r="F29" s="127"/>
      <c r="G29" s="127"/>
      <c r="H29" s="127"/>
      <c r="I29" s="122"/>
      <c r="J29" s="123"/>
      <c r="K29" s="137"/>
      <c r="L29" s="127"/>
      <c r="M29" s="127"/>
      <c r="N29" s="127"/>
      <c r="O29" s="127"/>
      <c r="P29" s="127"/>
      <c r="Q29" s="127"/>
      <c r="R29" s="123"/>
      <c r="S29" s="123"/>
      <c r="T29" s="123"/>
      <c r="U29" s="123"/>
      <c r="V29" s="123"/>
      <c r="W29" s="123"/>
      <c r="X29" s="123"/>
      <c r="Y29" s="123"/>
      <c r="Z29" s="123"/>
    </row>
    <row r="30" spans="1:26" ht="39" thickBot="1" x14ac:dyDescent="0.25">
      <c r="A30" s="125"/>
      <c r="B30" s="188"/>
      <c r="C30" s="367"/>
      <c r="D30" s="189"/>
      <c r="E30" s="190"/>
      <c r="F30" s="189"/>
      <c r="G30" s="190"/>
      <c r="H30" s="189"/>
      <c r="I30" s="122"/>
      <c r="J30" s="123"/>
      <c r="K30" s="191"/>
      <c r="L30" s="371" t="s">
        <v>377</v>
      </c>
      <c r="M30" s="192" t="s">
        <v>378</v>
      </c>
      <c r="N30" s="193" t="s">
        <v>379</v>
      </c>
      <c r="O30" s="192" t="s">
        <v>380</v>
      </c>
      <c r="P30" s="193" t="s">
        <v>935</v>
      </c>
      <c r="Q30" s="194" t="s">
        <v>295</v>
      </c>
      <c r="R30" s="123"/>
      <c r="S30" s="123"/>
      <c r="T30" s="123"/>
      <c r="U30" s="123"/>
      <c r="V30" s="123"/>
      <c r="W30" s="123"/>
      <c r="X30" s="123"/>
      <c r="Y30" s="123"/>
      <c r="Z30" s="123"/>
    </row>
    <row r="31" spans="1:26" x14ac:dyDescent="0.2">
      <c r="A31" s="125"/>
      <c r="B31" s="137"/>
      <c r="C31" s="127"/>
      <c r="D31" s="127"/>
      <c r="E31" s="127"/>
      <c r="F31" s="127"/>
      <c r="G31" s="127"/>
      <c r="H31" s="127"/>
      <c r="I31" s="122"/>
      <c r="J31" s="123"/>
      <c r="K31" s="146"/>
      <c r="L31" s="147"/>
      <c r="M31" s="147"/>
      <c r="N31" s="147"/>
      <c r="O31" s="147"/>
      <c r="P31" s="147"/>
      <c r="Q31" s="148"/>
      <c r="R31" s="123"/>
      <c r="S31" s="123"/>
      <c r="T31" s="123"/>
      <c r="U31" s="123"/>
      <c r="V31" s="123"/>
      <c r="W31" s="123"/>
      <c r="X31" s="123"/>
      <c r="Y31" s="123"/>
      <c r="Z31" s="123"/>
    </row>
    <row r="32" spans="1:26" ht="15" x14ac:dyDescent="0.2">
      <c r="A32" s="125"/>
      <c r="B32" s="137"/>
      <c r="C32" s="127"/>
      <c r="D32" s="187"/>
      <c r="E32" s="195"/>
      <c r="F32" s="183"/>
      <c r="G32" s="184"/>
      <c r="H32" s="184"/>
      <c r="I32" s="122"/>
      <c r="J32" s="123"/>
      <c r="K32" s="550" t="s">
        <v>390</v>
      </c>
      <c r="L32" s="150">
        <v>7</v>
      </c>
      <c r="M32" s="135">
        <v>0</v>
      </c>
      <c r="N32" s="151">
        <f>IF($O$28=39,3.5714,3.4483)</f>
        <v>3.4483000000000001</v>
      </c>
      <c r="O32" s="152">
        <f>M32*N32</f>
        <v>0</v>
      </c>
      <c r="P32" s="196">
        <v>1</v>
      </c>
      <c r="Q32" s="153">
        <f t="shared" ref="Q32:Q34" si="2">O32*P32/100</f>
        <v>0</v>
      </c>
      <c r="R32" s="123"/>
      <c r="S32" s="123"/>
      <c r="T32" s="123"/>
      <c r="U32" s="123"/>
      <c r="V32" s="123"/>
      <c r="W32" s="123"/>
      <c r="X32" s="123"/>
      <c r="Y32" s="123"/>
      <c r="Z32" s="123"/>
    </row>
    <row r="33" spans="1:26" ht="15" x14ac:dyDescent="0.2">
      <c r="A33" s="125"/>
      <c r="B33" s="137"/>
      <c r="C33" s="127"/>
      <c r="D33" s="187"/>
      <c r="E33" s="195"/>
      <c r="F33" s="183"/>
      <c r="G33" s="184"/>
      <c r="H33" s="184"/>
      <c r="I33" s="122"/>
      <c r="J33" s="123"/>
      <c r="K33" s="550" t="s">
        <v>541</v>
      </c>
      <c r="L33" s="150">
        <v>7</v>
      </c>
      <c r="M33" s="135">
        <v>0</v>
      </c>
      <c r="N33" s="151">
        <f>IF($O$28=39,5,5)</f>
        <v>5</v>
      </c>
      <c r="O33" s="152">
        <f>M33*N33</f>
        <v>0</v>
      </c>
      <c r="P33" s="196">
        <v>1</v>
      </c>
      <c r="Q33" s="153">
        <f t="shared" si="2"/>
        <v>0</v>
      </c>
      <c r="R33" s="123"/>
      <c r="S33" s="123"/>
      <c r="T33" s="123"/>
      <c r="U33" s="123"/>
      <c r="V33" s="123"/>
      <c r="W33" s="123"/>
      <c r="X33" s="123"/>
      <c r="Y33" s="123"/>
      <c r="Z33" s="123"/>
    </row>
    <row r="34" spans="1:26" ht="15" x14ac:dyDescent="0.2">
      <c r="A34" s="125"/>
      <c r="B34" s="137"/>
      <c r="C34" s="127"/>
      <c r="D34" s="127"/>
      <c r="E34" s="197"/>
      <c r="F34" s="198"/>
      <c r="G34" s="127"/>
      <c r="H34" s="184"/>
      <c r="I34" s="122"/>
      <c r="J34" s="123"/>
      <c r="K34" s="550" t="s">
        <v>382</v>
      </c>
      <c r="L34" s="150">
        <v>15</v>
      </c>
      <c r="M34" s="154"/>
      <c r="N34" s="155"/>
      <c r="O34" s="156">
        <v>0</v>
      </c>
      <c r="P34" s="150">
        <v>1.3367</v>
      </c>
      <c r="Q34" s="153">
        <f t="shared" si="2"/>
        <v>0</v>
      </c>
      <c r="R34" s="123"/>
      <c r="S34" s="123"/>
      <c r="T34" s="123"/>
      <c r="U34" s="123"/>
      <c r="V34" s="123"/>
      <c r="W34" s="123"/>
      <c r="X34" s="123"/>
      <c r="Y34" s="123"/>
      <c r="Z34" s="123"/>
    </row>
    <row r="35" spans="1:26" ht="15" thickBot="1" x14ac:dyDescent="0.25">
      <c r="A35" s="125"/>
      <c r="B35" s="137"/>
      <c r="C35" s="127"/>
      <c r="D35" s="127"/>
      <c r="E35" s="197"/>
      <c r="F35" s="127"/>
      <c r="G35" s="127"/>
      <c r="H35" s="127"/>
      <c r="I35" s="122"/>
      <c r="J35" s="123"/>
      <c r="K35" s="157"/>
      <c r="L35" s="158"/>
      <c r="M35" s="158"/>
      <c r="N35" s="159"/>
      <c r="O35" s="158"/>
      <c r="P35" s="158"/>
      <c r="Q35" s="160"/>
      <c r="R35" s="123"/>
      <c r="S35" s="123"/>
      <c r="T35" s="123"/>
      <c r="U35" s="123"/>
      <c r="V35" s="123"/>
      <c r="W35" s="123"/>
      <c r="X35" s="123"/>
      <c r="Y35" s="123"/>
      <c r="Z35" s="123"/>
    </row>
    <row r="36" spans="1:26" ht="15.75" thickBot="1" x14ac:dyDescent="0.25">
      <c r="A36" s="125"/>
      <c r="B36" s="199"/>
      <c r="C36" s="200"/>
      <c r="D36" s="200"/>
      <c r="E36" s="201"/>
      <c r="F36" s="202"/>
      <c r="G36" s="200"/>
      <c r="H36" s="203"/>
      <c r="I36" s="122"/>
      <c r="J36" s="123"/>
      <c r="K36" s="161" t="s">
        <v>383</v>
      </c>
      <c r="L36" s="162"/>
      <c r="M36" s="162">
        <f>SUM(M32:M34)</f>
        <v>0</v>
      </c>
      <c r="N36" s="163"/>
      <c r="O36" s="164">
        <f>SUM(O32:O34)</f>
        <v>0</v>
      </c>
      <c r="P36" s="162"/>
      <c r="Q36" s="165">
        <f>SUM(Q32:Q34)</f>
        <v>0</v>
      </c>
      <c r="R36" s="123"/>
      <c r="S36" s="123"/>
      <c r="T36" s="123"/>
      <c r="U36" s="123"/>
      <c r="V36" s="123"/>
      <c r="W36" s="123"/>
      <c r="X36" s="123"/>
      <c r="Y36" s="123"/>
      <c r="Z36" s="123"/>
    </row>
    <row r="37" spans="1:26" ht="15" thickBot="1" x14ac:dyDescent="0.25">
      <c r="A37" s="125"/>
      <c r="B37" s="137"/>
      <c r="C37" s="127"/>
      <c r="D37" s="127"/>
      <c r="E37" s="197"/>
      <c r="F37" s="183"/>
      <c r="G37" s="127"/>
      <c r="H37" s="184"/>
      <c r="I37" s="122"/>
      <c r="J37" s="123"/>
      <c r="K37" s="556"/>
      <c r="L37" s="557"/>
      <c r="M37" s="557"/>
      <c r="N37" s="558"/>
      <c r="O37" s="559"/>
      <c r="P37" s="557"/>
      <c r="Q37" s="560"/>
      <c r="R37" s="123"/>
      <c r="S37" s="123"/>
      <c r="T37" s="123"/>
      <c r="U37" s="123"/>
      <c r="V37" s="123"/>
      <c r="W37" s="123"/>
      <c r="X37" s="123"/>
      <c r="Y37" s="123"/>
      <c r="Z37" s="123"/>
    </row>
    <row r="38" spans="1:26" ht="15" x14ac:dyDescent="0.2">
      <c r="A38" s="125"/>
      <c r="B38" s="137"/>
      <c r="C38" s="127"/>
      <c r="D38" s="187"/>
      <c r="E38" s="195"/>
      <c r="F38" s="183"/>
      <c r="G38" s="184"/>
      <c r="H38" s="184"/>
      <c r="I38" s="122"/>
      <c r="J38" s="123"/>
      <c r="K38" s="551" t="s">
        <v>384</v>
      </c>
      <c r="L38" s="147">
        <v>7</v>
      </c>
      <c r="M38" s="204">
        <v>0</v>
      </c>
      <c r="N38" s="552">
        <f>IF($O$28=39,3.5714,3.4483)</f>
        <v>3.4483000000000001</v>
      </c>
      <c r="O38" s="553">
        <f>M38*N38</f>
        <v>0</v>
      </c>
      <c r="P38" s="554">
        <v>1</v>
      </c>
      <c r="Q38" s="555">
        <f t="shared" ref="Q38:Q41" si="3">O38*P38/100</f>
        <v>0</v>
      </c>
      <c r="R38" s="123"/>
      <c r="S38" s="123"/>
      <c r="T38" s="123"/>
      <c r="U38" s="123"/>
      <c r="V38" s="123"/>
      <c r="W38" s="123"/>
      <c r="X38" s="123"/>
      <c r="Y38" s="123"/>
      <c r="Z38" s="123"/>
    </row>
    <row r="39" spans="1:26" ht="15" x14ac:dyDescent="0.2">
      <c r="A39" s="125"/>
      <c r="B39" s="137"/>
      <c r="C39" s="127"/>
      <c r="D39" s="187"/>
      <c r="E39" s="195"/>
      <c r="F39" s="183"/>
      <c r="G39" s="127"/>
      <c r="H39" s="184"/>
      <c r="I39" s="122"/>
      <c r="J39" s="123"/>
      <c r="K39" s="149" t="s">
        <v>385</v>
      </c>
      <c r="L39" s="150">
        <v>10</v>
      </c>
      <c r="M39" s="135">
        <v>0</v>
      </c>
      <c r="N39" s="151">
        <f>IF($O$28=39,3.5714,3.4483)</f>
        <v>3.4483000000000001</v>
      </c>
      <c r="O39" s="178">
        <f>M39*N39</f>
        <v>0</v>
      </c>
      <c r="P39" s="150">
        <v>1.1263000000000001</v>
      </c>
      <c r="Q39" s="153">
        <f t="shared" si="3"/>
        <v>0</v>
      </c>
      <c r="R39" s="123"/>
      <c r="S39" s="123"/>
      <c r="T39" s="123"/>
      <c r="U39" s="123"/>
      <c r="V39" s="123"/>
      <c r="W39" s="123"/>
      <c r="X39" s="123"/>
      <c r="Y39" s="123"/>
      <c r="Z39" s="123"/>
    </row>
    <row r="40" spans="1:26" ht="15" x14ac:dyDescent="0.2">
      <c r="A40" s="125"/>
      <c r="B40" s="137"/>
      <c r="C40" s="127"/>
      <c r="D40" s="187"/>
      <c r="E40" s="195"/>
      <c r="F40" s="183"/>
      <c r="G40" s="184"/>
      <c r="H40" s="184"/>
      <c r="I40" s="122"/>
      <c r="J40" s="123"/>
      <c r="K40" s="550" t="s">
        <v>386</v>
      </c>
      <c r="L40" s="150">
        <v>7</v>
      </c>
      <c r="M40" s="135">
        <v>0</v>
      </c>
      <c r="N40" s="151">
        <f>IF($O$28=39,3.5714,3.4483)</f>
        <v>3.4483000000000001</v>
      </c>
      <c r="O40" s="178">
        <f>M40*N40</f>
        <v>0</v>
      </c>
      <c r="P40" s="196">
        <v>1</v>
      </c>
      <c r="Q40" s="153">
        <f t="shared" si="3"/>
        <v>0</v>
      </c>
      <c r="R40" s="123"/>
      <c r="S40" s="123"/>
      <c r="T40" s="123"/>
      <c r="U40" s="123"/>
      <c r="V40" s="123"/>
      <c r="W40" s="123"/>
      <c r="X40" s="123"/>
      <c r="Y40" s="123"/>
      <c r="Z40" s="123"/>
    </row>
    <row r="41" spans="1:26" ht="15" x14ac:dyDescent="0.2">
      <c r="A41" s="125"/>
      <c r="B41" s="137"/>
      <c r="C41" s="127"/>
      <c r="D41" s="127"/>
      <c r="E41" s="205"/>
      <c r="F41" s="198"/>
      <c r="G41" s="127"/>
      <c r="H41" s="184"/>
      <c r="I41" s="122"/>
      <c r="J41" s="123"/>
      <c r="K41" s="149" t="s">
        <v>387</v>
      </c>
      <c r="L41" s="150">
        <v>15</v>
      </c>
      <c r="M41" s="154"/>
      <c r="N41" s="179"/>
      <c r="O41" s="156">
        <v>0</v>
      </c>
      <c r="P41" s="150">
        <v>1.3367</v>
      </c>
      <c r="Q41" s="153">
        <f t="shared" si="3"/>
        <v>0</v>
      </c>
      <c r="R41" s="123"/>
      <c r="S41" s="123"/>
      <c r="T41" s="123"/>
      <c r="U41" s="123"/>
      <c r="V41" s="123"/>
      <c r="W41" s="123"/>
      <c r="X41" s="123"/>
      <c r="Y41" s="123"/>
      <c r="Z41" s="123"/>
    </row>
    <row r="42" spans="1:26" ht="15" thickBot="1" x14ac:dyDescent="0.25">
      <c r="A42" s="125"/>
      <c r="B42" s="137"/>
      <c r="C42" s="127"/>
      <c r="D42" s="127"/>
      <c r="E42" s="127"/>
      <c r="F42" s="127"/>
      <c r="G42" s="127"/>
      <c r="H42" s="127"/>
      <c r="I42" s="122"/>
      <c r="J42" s="123"/>
      <c r="K42" s="180"/>
      <c r="L42" s="181"/>
      <c r="M42" s="181"/>
      <c r="N42" s="181"/>
      <c r="O42" s="181"/>
      <c r="P42" s="181"/>
      <c r="Q42" s="182"/>
      <c r="R42" s="123"/>
      <c r="S42" s="123"/>
      <c r="T42" s="123"/>
      <c r="U42" s="123"/>
      <c r="V42" s="123"/>
      <c r="W42" s="123"/>
      <c r="X42" s="123"/>
      <c r="Y42" s="123"/>
      <c r="Z42" s="123"/>
    </row>
    <row r="43" spans="1:26" ht="15.75" thickBot="1" x14ac:dyDescent="0.25">
      <c r="A43" s="125"/>
      <c r="B43" s="199"/>
      <c r="C43" s="200"/>
      <c r="D43" s="200"/>
      <c r="E43" s="200"/>
      <c r="F43" s="202"/>
      <c r="G43" s="200"/>
      <c r="H43" s="203"/>
      <c r="I43" s="122"/>
      <c r="J43" s="123"/>
      <c r="K43" s="161" t="s">
        <v>986</v>
      </c>
      <c r="L43" s="162"/>
      <c r="M43" s="162">
        <f>SUM(M38:M41)</f>
        <v>0</v>
      </c>
      <c r="N43" s="162"/>
      <c r="O43" s="164">
        <f>SUM(O38:O41)</f>
        <v>0</v>
      </c>
      <c r="P43" s="162"/>
      <c r="Q43" s="165">
        <f>SUM(Q38:Q41)</f>
        <v>0</v>
      </c>
      <c r="R43" s="123"/>
      <c r="S43" s="123"/>
      <c r="T43" s="123"/>
      <c r="U43" s="123"/>
      <c r="V43" s="123"/>
      <c r="W43" s="123"/>
      <c r="X43" s="123"/>
      <c r="Y43" s="123"/>
      <c r="Z43" s="123"/>
    </row>
    <row r="44" spans="1:26" x14ac:dyDescent="0.2">
      <c r="A44" s="125"/>
      <c r="B44" s="137"/>
      <c r="C44" s="127"/>
      <c r="D44" s="127"/>
      <c r="E44" s="127"/>
      <c r="F44" s="183"/>
      <c r="G44" s="127"/>
      <c r="H44" s="184"/>
      <c r="I44" s="122"/>
      <c r="J44" s="123"/>
      <c r="K44" s="137"/>
      <c r="L44" s="127"/>
      <c r="M44" s="127"/>
      <c r="N44" s="127"/>
      <c r="O44" s="183"/>
      <c r="P44" s="127"/>
      <c r="Q44" s="184"/>
      <c r="R44" s="123"/>
      <c r="S44" s="123"/>
      <c r="T44" s="123"/>
      <c r="U44" s="123"/>
      <c r="V44" s="123"/>
      <c r="W44" s="123"/>
      <c r="X44" s="123"/>
      <c r="Y44" s="123"/>
      <c r="Z44" s="123"/>
    </row>
    <row r="45" spans="1:26" x14ac:dyDescent="0.2">
      <c r="A45" s="125"/>
      <c r="B45" s="137"/>
      <c r="C45" s="127"/>
      <c r="D45" s="127"/>
      <c r="E45" s="127"/>
      <c r="F45" s="183"/>
      <c r="G45" s="127"/>
      <c r="H45" s="184"/>
      <c r="I45" s="122"/>
      <c r="J45" s="123"/>
      <c r="K45" s="137"/>
      <c r="L45" s="127"/>
      <c r="M45" s="127"/>
      <c r="N45" s="127"/>
      <c r="O45" s="183"/>
      <c r="P45" s="127"/>
      <c r="Q45" s="184"/>
      <c r="R45" s="123"/>
      <c r="S45" s="123"/>
      <c r="T45" s="123"/>
      <c r="U45" s="123"/>
      <c r="V45" s="123"/>
      <c r="W45" s="123"/>
      <c r="X45" s="123"/>
      <c r="Y45" s="123"/>
      <c r="Z45" s="123"/>
    </row>
    <row r="46" spans="1:26" ht="15.75" x14ac:dyDescent="0.2">
      <c r="A46" s="125"/>
      <c r="B46" s="133" t="s">
        <v>1</v>
      </c>
      <c r="C46" s="365" t="s">
        <v>376</v>
      </c>
      <c r="D46" s="134"/>
      <c r="E46" s="125"/>
      <c r="F46" s="700">
        <f>$F$8</f>
        <v>38</v>
      </c>
      <c r="G46" s="125"/>
      <c r="H46" s="125"/>
      <c r="I46" s="122"/>
      <c r="J46" s="123"/>
      <c r="K46" s="133" t="s">
        <v>1</v>
      </c>
      <c r="L46" s="365" t="s">
        <v>376</v>
      </c>
      <c r="M46" s="134"/>
      <c r="N46" s="125"/>
      <c r="O46" s="700">
        <f>$F$8</f>
        <v>38</v>
      </c>
      <c r="P46" s="125"/>
      <c r="Q46" s="125"/>
      <c r="R46" s="123"/>
      <c r="S46" s="123"/>
      <c r="T46" s="123"/>
      <c r="U46" s="123"/>
      <c r="V46" s="123"/>
      <c r="W46" s="123"/>
      <c r="X46" s="123"/>
      <c r="Y46" s="123"/>
      <c r="Z46" s="123"/>
    </row>
    <row r="47" spans="1:26" ht="15" thickBot="1" x14ac:dyDescent="0.25">
      <c r="A47" s="207"/>
      <c r="B47" s="137"/>
      <c r="C47" s="127"/>
      <c r="D47" s="127"/>
      <c r="E47" s="127"/>
      <c r="F47" s="127"/>
      <c r="G47" s="127"/>
      <c r="H47" s="127"/>
      <c r="I47" s="208"/>
      <c r="J47" s="123"/>
      <c r="K47" s="137"/>
      <c r="L47" s="127"/>
      <c r="M47" s="127"/>
      <c r="N47" s="127"/>
      <c r="O47" s="127"/>
      <c r="P47" s="127"/>
      <c r="Q47" s="127"/>
      <c r="R47" s="123"/>
      <c r="S47" s="123"/>
      <c r="T47" s="123"/>
      <c r="U47" s="123"/>
      <c r="V47" s="123"/>
      <c r="W47" s="123"/>
      <c r="X47" s="123"/>
      <c r="Y47" s="123"/>
      <c r="Z47" s="123"/>
    </row>
    <row r="48" spans="1:26" ht="39" thickBot="1" x14ac:dyDescent="0.25">
      <c r="A48" s="376"/>
      <c r="B48" s="209"/>
      <c r="C48" s="368" t="s">
        <v>377</v>
      </c>
      <c r="D48" s="210" t="s">
        <v>378</v>
      </c>
      <c r="E48" s="211" t="s">
        <v>379</v>
      </c>
      <c r="F48" s="210" t="s">
        <v>380</v>
      </c>
      <c r="G48" s="211" t="s">
        <v>935</v>
      </c>
      <c r="H48" s="212" t="s">
        <v>295</v>
      </c>
      <c r="I48" s="208"/>
      <c r="J48" s="123"/>
      <c r="K48" s="209"/>
      <c r="L48" s="368" t="s">
        <v>377</v>
      </c>
      <c r="M48" s="210" t="s">
        <v>378</v>
      </c>
      <c r="N48" s="211" t="s">
        <v>379</v>
      </c>
      <c r="O48" s="210" t="s">
        <v>380</v>
      </c>
      <c r="P48" s="211" t="s">
        <v>935</v>
      </c>
      <c r="Q48" s="212" t="s">
        <v>295</v>
      </c>
      <c r="R48" s="123"/>
      <c r="S48" s="123"/>
      <c r="T48" s="123"/>
      <c r="U48" s="123"/>
      <c r="V48" s="123"/>
      <c r="W48" s="123"/>
      <c r="X48" s="123"/>
      <c r="Y48" s="123"/>
      <c r="Z48" s="123"/>
    </row>
    <row r="49" spans="1:26" x14ac:dyDescent="0.2">
      <c r="A49" s="376"/>
      <c r="B49" s="146"/>
      <c r="C49" s="147"/>
      <c r="D49" s="147"/>
      <c r="E49" s="147"/>
      <c r="F49" s="147"/>
      <c r="G49" s="147"/>
      <c r="H49" s="148"/>
      <c r="I49" s="208"/>
      <c r="J49" s="123"/>
      <c r="K49" s="146"/>
      <c r="L49" s="147"/>
      <c r="M49" s="147"/>
      <c r="N49" s="147"/>
      <c r="O49" s="147"/>
      <c r="P49" s="147"/>
      <c r="Q49" s="148"/>
      <c r="R49" s="123"/>
      <c r="S49" s="123"/>
      <c r="T49" s="123"/>
      <c r="U49" s="123"/>
      <c r="V49" s="123"/>
      <c r="W49" s="123"/>
      <c r="X49" s="123"/>
      <c r="Y49" s="123"/>
      <c r="Z49" s="123"/>
    </row>
    <row r="50" spans="1:26" ht="15" x14ac:dyDescent="0.2">
      <c r="A50" s="376"/>
      <c r="B50" s="149" t="s">
        <v>381</v>
      </c>
      <c r="C50" s="150">
        <v>7</v>
      </c>
      <c r="D50" s="135">
        <v>0</v>
      </c>
      <c r="E50" s="151">
        <f>IF($F$46=39,3.5714,3.4483)</f>
        <v>3.4483000000000001</v>
      </c>
      <c r="F50" s="152">
        <f>D50*E50</f>
        <v>0</v>
      </c>
      <c r="G50" s="196">
        <v>1</v>
      </c>
      <c r="H50" s="153">
        <f t="shared" ref="H50:H53" si="4">F50*G50/100</f>
        <v>0</v>
      </c>
      <c r="I50" s="208"/>
      <c r="J50" s="123"/>
      <c r="K50" s="149" t="s">
        <v>381</v>
      </c>
      <c r="L50" s="150">
        <v>7</v>
      </c>
      <c r="M50" s="135">
        <v>0</v>
      </c>
      <c r="N50" s="151">
        <f>IF($O$46=39,3.5714,3.4483)</f>
        <v>3.4483000000000001</v>
      </c>
      <c r="O50" s="152">
        <f>M50*N50</f>
        <v>0</v>
      </c>
      <c r="P50" s="196">
        <v>1</v>
      </c>
      <c r="Q50" s="153">
        <f t="shared" ref="Q50:Q53" si="5">O50*P50/100</f>
        <v>0</v>
      </c>
      <c r="R50" s="123"/>
      <c r="S50" s="123"/>
      <c r="T50" s="123"/>
      <c r="U50" s="123"/>
      <c r="V50" s="123"/>
      <c r="W50" s="123"/>
      <c r="X50" s="123"/>
      <c r="Y50" s="123"/>
      <c r="Z50" s="123"/>
    </row>
    <row r="51" spans="1:26" ht="15" x14ac:dyDescent="0.2">
      <c r="A51" s="376"/>
      <c r="B51" s="548" t="s">
        <v>541</v>
      </c>
      <c r="C51" s="150">
        <v>7</v>
      </c>
      <c r="D51" s="135">
        <v>0</v>
      </c>
      <c r="E51" s="151">
        <f>IF($F$46=39,5,5)</f>
        <v>5</v>
      </c>
      <c r="F51" s="152">
        <f>D51*E51</f>
        <v>0</v>
      </c>
      <c r="G51" s="196">
        <v>1</v>
      </c>
      <c r="H51" s="153">
        <f t="shared" si="4"/>
        <v>0</v>
      </c>
      <c r="I51" s="208"/>
      <c r="J51" s="123"/>
      <c r="K51" s="548" t="s">
        <v>541</v>
      </c>
      <c r="L51" s="150">
        <v>7</v>
      </c>
      <c r="M51" s="135">
        <v>0</v>
      </c>
      <c r="N51" s="151">
        <f>IF($O$46=39,5,5)</f>
        <v>5</v>
      </c>
      <c r="O51" s="152">
        <f>M51*N51</f>
        <v>0</v>
      </c>
      <c r="P51" s="196">
        <v>1</v>
      </c>
      <c r="Q51" s="153">
        <f t="shared" si="5"/>
        <v>0</v>
      </c>
      <c r="R51" s="123"/>
      <c r="S51" s="123"/>
      <c r="T51" s="123"/>
      <c r="U51" s="123"/>
      <c r="V51" s="123"/>
      <c r="W51" s="123"/>
      <c r="X51" s="123"/>
      <c r="Y51" s="123"/>
      <c r="Z51" s="123"/>
    </row>
    <row r="52" spans="1:26" ht="15" x14ac:dyDescent="0.2">
      <c r="A52" s="376"/>
      <c r="B52" s="550" t="s">
        <v>382</v>
      </c>
      <c r="C52" s="150">
        <v>15</v>
      </c>
      <c r="D52" s="154"/>
      <c r="E52" s="213"/>
      <c r="F52" s="156">
        <v>0</v>
      </c>
      <c r="G52" s="150">
        <v>1.3367</v>
      </c>
      <c r="H52" s="153">
        <f t="shared" si="4"/>
        <v>0</v>
      </c>
      <c r="I52" s="208"/>
      <c r="J52" s="123"/>
      <c r="K52" s="550" t="s">
        <v>382</v>
      </c>
      <c r="L52" s="150">
        <v>15</v>
      </c>
      <c r="M52" s="154"/>
      <c r="N52" s="213"/>
      <c r="O52" s="156">
        <v>0</v>
      </c>
      <c r="P52" s="150">
        <v>1.3367</v>
      </c>
      <c r="Q52" s="153">
        <f t="shared" si="5"/>
        <v>0</v>
      </c>
      <c r="R52" s="123"/>
      <c r="S52" s="123"/>
      <c r="T52" s="123"/>
      <c r="U52" s="123"/>
      <c r="V52" s="123"/>
      <c r="W52" s="123"/>
      <c r="X52" s="123"/>
      <c r="Y52" s="123"/>
      <c r="Z52" s="123"/>
    </row>
    <row r="53" spans="1:26" ht="15" x14ac:dyDescent="0.2">
      <c r="A53" s="376"/>
      <c r="B53" s="547" t="s">
        <v>540</v>
      </c>
      <c r="C53" s="150">
        <v>7</v>
      </c>
      <c r="D53" s="154"/>
      <c r="E53" s="213"/>
      <c r="F53" s="156">
        <v>0</v>
      </c>
      <c r="G53" s="196">
        <v>1</v>
      </c>
      <c r="H53" s="153">
        <f t="shared" si="4"/>
        <v>0</v>
      </c>
      <c r="I53" s="208"/>
      <c r="J53" s="123"/>
      <c r="K53" s="547" t="s">
        <v>540</v>
      </c>
      <c r="L53" s="150">
        <v>7</v>
      </c>
      <c r="M53" s="154"/>
      <c r="N53" s="213"/>
      <c r="O53" s="156">
        <v>0</v>
      </c>
      <c r="P53" s="196">
        <v>1</v>
      </c>
      <c r="Q53" s="153">
        <f t="shared" si="5"/>
        <v>0</v>
      </c>
      <c r="R53" s="123"/>
      <c r="S53" s="123"/>
      <c r="T53" s="123"/>
      <c r="U53" s="123"/>
      <c r="V53" s="123"/>
      <c r="W53" s="123"/>
      <c r="X53" s="123"/>
      <c r="Y53" s="123"/>
      <c r="Z53" s="123"/>
    </row>
    <row r="54" spans="1:26" ht="15" thickBot="1" x14ac:dyDescent="0.25">
      <c r="A54" s="376"/>
      <c r="B54" s="180"/>
      <c r="C54" s="181"/>
      <c r="D54" s="181"/>
      <c r="E54" s="181"/>
      <c r="F54" s="181"/>
      <c r="G54" s="181"/>
      <c r="H54" s="182"/>
      <c r="I54" s="208"/>
      <c r="J54" s="123"/>
      <c r="K54" s="180"/>
      <c r="L54" s="181"/>
      <c r="M54" s="181"/>
      <c r="N54" s="181"/>
      <c r="O54" s="181"/>
      <c r="P54" s="181"/>
      <c r="Q54" s="182"/>
      <c r="R54" s="123"/>
      <c r="S54" s="123"/>
      <c r="T54" s="123"/>
      <c r="U54" s="123"/>
      <c r="V54" s="123"/>
      <c r="W54" s="123"/>
      <c r="X54" s="123"/>
      <c r="Y54" s="123"/>
      <c r="Z54" s="123"/>
    </row>
    <row r="55" spans="1:26" ht="15.75" thickBot="1" x14ac:dyDescent="0.25">
      <c r="A55" s="376"/>
      <c r="B55" s="161" t="s">
        <v>383</v>
      </c>
      <c r="C55" s="162"/>
      <c r="D55" s="162">
        <f>SUM(D50:D53)</f>
        <v>0</v>
      </c>
      <c r="E55" s="162"/>
      <c r="F55" s="164">
        <f>SUM(F50:F53)</f>
        <v>0</v>
      </c>
      <c r="G55" s="162"/>
      <c r="H55" s="165">
        <f>SUM(H50:H53)</f>
        <v>0</v>
      </c>
      <c r="I55" s="208"/>
      <c r="J55" s="123"/>
      <c r="K55" s="161" t="s">
        <v>383</v>
      </c>
      <c r="L55" s="162"/>
      <c r="M55" s="162">
        <f>SUM(M50:M53)</f>
        <v>0</v>
      </c>
      <c r="N55" s="162"/>
      <c r="O55" s="164">
        <f>SUM(O50:O53)</f>
        <v>0</v>
      </c>
      <c r="P55" s="162"/>
      <c r="Q55" s="165">
        <f>SUM(Q50:Q53)</f>
        <v>0</v>
      </c>
      <c r="R55" s="123"/>
      <c r="S55" s="123"/>
      <c r="T55" s="123"/>
      <c r="U55" s="123"/>
      <c r="V55" s="123"/>
      <c r="W55" s="123"/>
      <c r="X55" s="123"/>
      <c r="Y55" s="123"/>
      <c r="Z55" s="123"/>
    </row>
    <row r="56" spans="1:26" ht="15" thickBot="1" x14ac:dyDescent="0.25">
      <c r="A56" s="376"/>
      <c r="B56" s="166"/>
      <c r="C56" s="125"/>
      <c r="D56" s="125"/>
      <c r="E56" s="125"/>
      <c r="F56" s="125"/>
      <c r="G56" s="125"/>
      <c r="H56" s="214"/>
      <c r="I56" s="208"/>
      <c r="J56" s="123"/>
      <c r="K56" s="166"/>
      <c r="L56" s="125"/>
      <c r="M56" s="125"/>
      <c r="N56" s="125"/>
      <c r="O56" s="125"/>
      <c r="P56" s="125"/>
      <c r="Q56" s="214"/>
      <c r="R56" s="123"/>
      <c r="S56" s="123"/>
      <c r="T56" s="123"/>
      <c r="U56" s="123"/>
      <c r="V56" s="123"/>
      <c r="W56" s="123"/>
      <c r="X56" s="123"/>
      <c r="Y56" s="123"/>
      <c r="Z56" s="123"/>
    </row>
    <row r="57" spans="1:26" ht="15" x14ac:dyDescent="0.2">
      <c r="A57" s="376"/>
      <c r="B57" s="172" t="s">
        <v>384</v>
      </c>
      <c r="C57" s="173">
        <v>7</v>
      </c>
      <c r="D57" s="135">
        <v>0</v>
      </c>
      <c r="E57" s="151">
        <f>IF($F$46=39,3.5714,3.4483)</f>
        <v>3.4483000000000001</v>
      </c>
      <c r="F57" s="215">
        <f>D57*E57</f>
        <v>0</v>
      </c>
      <c r="G57" s="216">
        <v>1</v>
      </c>
      <c r="H57" s="177">
        <f>F57*G57/100</f>
        <v>0</v>
      </c>
      <c r="I57" s="208"/>
      <c r="J57" s="123"/>
      <c r="K57" s="172" t="s">
        <v>384</v>
      </c>
      <c r="L57" s="173">
        <v>7</v>
      </c>
      <c r="M57" s="135">
        <v>0</v>
      </c>
      <c r="N57" s="151">
        <f>IF($O$46=39,3.5714,3.4483)</f>
        <v>3.4483000000000001</v>
      </c>
      <c r="O57" s="215">
        <f>M57*N57</f>
        <v>0</v>
      </c>
      <c r="P57" s="554">
        <v>1</v>
      </c>
      <c r="Q57" s="177">
        <f>O57*P57/100</f>
        <v>0</v>
      </c>
      <c r="R57" s="123"/>
      <c r="S57" s="123"/>
      <c r="T57" s="123"/>
      <c r="U57" s="123"/>
      <c r="V57" s="123"/>
      <c r="W57" s="123"/>
      <c r="X57" s="123"/>
      <c r="Y57" s="123"/>
      <c r="Z57" s="123"/>
    </row>
    <row r="58" spans="1:26" ht="15" x14ac:dyDescent="0.2">
      <c r="A58" s="376"/>
      <c r="B58" s="149" t="s">
        <v>385</v>
      </c>
      <c r="C58" s="150">
        <v>10</v>
      </c>
      <c r="D58" s="135">
        <v>0</v>
      </c>
      <c r="E58" s="151">
        <f>IF($F$46=39,3.5714,3.4483)</f>
        <v>3.4483000000000001</v>
      </c>
      <c r="F58" s="152">
        <f>D58*E58</f>
        <v>0</v>
      </c>
      <c r="G58" s="150">
        <v>1.1263000000000001</v>
      </c>
      <c r="H58" s="153">
        <f>F58*G58/100</f>
        <v>0</v>
      </c>
      <c r="I58" s="208"/>
      <c r="J58" s="123"/>
      <c r="K58" s="149" t="s">
        <v>385</v>
      </c>
      <c r="L58" s="150">
        <v>10</v>
      </c>
      <c r="M58" s="135">
        <v>0</v>
      </c>
      <c r="N58" s="151">
        <f>IF($O$46=39,3.5714,3.4483)</f>
        <v>3.4483000000000001</v>
      </c>
      <c r="O58" s="152">
        <f>M58*N58</f>
        <v>0</v>
      </c>
      <c r="P58" s="150">
        <v>1.1263000000000001</v>
      </c>
      <c r="Q58" s="153">
        <f>O58*P58/100</f>
        <v>0</v>
      </c>
      <c r="R58" s="123"/>
      <c r="S58" s="123"/>
      <c r="T58" s="123"/>
      <c r="U58" s="123"/>
      <c r="V58" s="123"/>
      <c r="W58" s="123"/>
      <c r="X58" s="123"/>
      <c r="Y58" s="123"/>
      <c r="Z58" s="123"/>
    </row>
    <row r="59" spans="1:26" ht="15" x14ac:dyDescent="0.2">
      <c r="A59" s="376"/>
      <c r="B59" s="149" t="s">
        <v>386</v>
      </c>
      <c r="C59" s="150">
        <v>7</v>
      </c>
      <c r="D59" s="135">
        <v>0</v>
      </c>
      <c r="E59" s="151">
        <f>IF($F$46=39,3.5714,3.4483)</f>
        <v>3.4483000000000001</v>
      </c>
      <c r="F59" s="178">
        <f>D59*E59</f>
        <v>0</v>
      </c>
      <c r="G59" s="196">
        <v>1</v>
      </c>
      <c r="H59" s="153">
        <f>F59*G59/100</f>
        <v>0</v>
      </c>
      <c r="I59" s="208"/>
      <c r="J59" s="123"/>
      <c r="K59" s="149" t="s">
        <v>386</v>
      </c>
      <c r="L59" s="150">
        <v>7</v>
      </c>
      <c r="M59" s="135">
        <v>0</v>
      </c>
      <c r="N59" s="151">
        <f>IF($O$46=39,3.5714,3.4483)</f>
        <v>3.4483000000000001</v>
      </c>
      <c r="O59" s="178">
        <f>M59*N59</f>
        <v>0</v>
      </c>
      <c r="P59" s="587">
        <v>1</v>
      </c>
      <c r="Q59" s="153">
        <f>O59*P59/100</f>
        <v>0</v>
      </c>
      <c r="R59" s="123"/>
      <c r="S59" s="123"/>
      <c r="T59" s="123"/>
      <c r="U59" s="123"/>
      <c r="V59" s="123"/>
      <c r="W59" s="123"/>
      <c r="X59" s="123"/>
      <c r="Y59" s="123"/>
      <c r="Z59" s="123"/>
    </row>
    <row r="60" spans="1:26" ht="15" x14ac:dyDescent="0.2">
      <c r="A60" s="376"/>
      <c r="B60" s="149" t="s">
        <v>387</v>
      </c>
      <c r="C60" s="150">
        <v>15</v>
      </c>
      <c r="D60" s="154"/>
      <c r="E60" s="179"/>
      <c r="F60" s="156">
        <v>0</v>
      </c>
      <c r="G60" s="150">
        <v>1.3367</v>
      </c>
      <c r="H60" s="153">
        <f>F60*G60/100</f>
        <v>0</v>
      </c>
      <c r="I60" s="208"/>
      <c r="J60" s="123"/>
      <c r="K60" s="149" t="s">
        <v>387</v>
      </c>
      <c r="L60" s="150">
        <v>15</v>
      </c>
      <c r="M60" s="154"/>
      <c r="N60" s="179"/>
      <c r="O60" s="156">
        <v>0</v>
      </c>
      <c r="P60" s="150">
        <v>1.3367</v>
      </c>
      <c r="Q60" s="153">
        <f>O60*P60/100</f>
        <v>0</v>
      </c>
      <c r="R60" s="123"/>
      <c r="S60" s="123"/>
      <c r="T60" s="123"/>
      <c r="U60" s="123"/>
      <c r="V60" s="123"/>
      <c r="W60" s="123"/>
      <c r="X60" s="123"/>
      <c r="Y60" s="123"/>
      <c r="Z60" s="123"/>
    </row>
    <row r="61" spans="1:26" ht="15" thickBot="1" x14ac:dyDescent="0.25">
      <c r="A61" s="376"/>
      <c r="B61" s="180"/>
      <c r="C61" s="181"/>
      <c r="D61" s="181"/>
      <c r="E61" s="181"/>
      <c r="F61" s="181"/>
      <c r="G61" s="181"/>
      <c r="H61" s="182"/>
      <c r="I61" s="208"/>
      <c r="J61" s="123"/>
      <c r="K61" s="180"/>
      <c r="L61" s="181"/>
      <c r="M61" s="181"/>
      <c r="N61" s="181"/>
      <c r="O61" s="181"/>
      <c r="P61" s="181"/>
      <c r="Q61" s="182"/>
      <c r="R61" s="123"/>
      <c r="S61" s="123"/>
      <c r="T61" s="123"/>
      <c r="U61" s="123"/>
      <c r="V61" s="123"/>
      <c r="W61" s="123"/>
      <c r="X61" s="123"/>
      <c r="Y61" s="123"/>
      <c r="Z61" s="123"/>
    </row>
    <row r="62" spans="1:26" ht="15.75" thickBot="1" x14ac:dyDescent="0.25">
      <c r="A62" s="376"/>
      <c r="B62" s="161" t="s">
        <v>986</v>
      </c>
      <c r="C62" s="217"/>
      <c r="D62" s="217">
        <f>SUM(D57:D60)</f>
        <v>0</v>
      </c>
      <c r="E62" s="217"/>
      <c r="F62" s="218">
        <f>SUM(F57:F60)</f>
        <v>0</v>
      </c>
      <c r="G62" s="217"/>
      <c r="H62" s="219">
        <f>SUM(H57:H60)</f>
        <v>0</v>
      </c>
      <c r="I62" s="208"/>
      <c r="J62" s="123"/>
      <c r="K62" s="161" t="s">
        <v>986</v>
      </c>
      <c r="L62" s="217"/>
      <c r="M62" s="217">
        <f>SUM(M57:M60)</f>
        <v>0</v>
      </c>
      <c r="N62" s="217"/>
      <c r="O62" s="218">
        <f>SUM(O57:O60)</f>
        <v>0</v>
      </c>
      <c r="P62" s="217"/>
      <c r="Q62" s="219">
        <f>SUM(Q57:Q60)</f>
        <v>0</v>
      </c>
      <c r="R62" s="123"/>
      <c r="S62" s="123"/>
      <c r="T62" s="123"/>
      <c r="U62" s="123"/>
      <c r="V62" s="123"/>
      <c r="W62" s="123"/>
      <c r="X62" s="123"/>
      <c r="Y62" s="123"/>
      <c r="Z62" s="123"/>
    </row>
    <row r="63" spans="1:26" x14ac:dyDescent="0.2">
      <c r="A63" s="376"/>
      <c r="B63" s="220"/>
      <c r="C63" s="221"/>
      <c r="D63" s="222"/>
      <c r="E63" s="222"/>
      <c r="F63" s="222"/>
      <c r="G63" s="222"/>
      <c r="H63" s="222"/>
      <c r="I63" s="208"/>
      <c r="J63" s="123"/>
      <c r="K63" s="220"/>
      <c r="L63" s="221"/>
      <c r="M63" s="221"/>
      <c r="N63" s="221"/>
      <c r="O63" s="221"/>
      <c r="P63" s="221"/>
      <c r="Q63" s="221"/>
      <c r="R63" s="123"/>
      <c r="S63" s="123"/>
      <c r="T63" s="123"/>
      <c r="U63" s="123"/>
      <c r="V63" s="123"/>
      <c r="W63" s="123"/>
      <c r="X63" s="123"/>
      <c r="Y63" s="123"/>
      <c r="Z63" s="123"/>
    </row>
    <row r="64" spans="1:26" x14ac:dyDescent="0.2">
      <c r="A64" s="376"/>
      <c r="B64" s="220"/>
      <c r="C64" s="221"/>
      <c r="D64" s="222"/>
      <c r="E64" s="222"/>
      <c r="F64" s="222"/>
      <c r="G64" s="222"/>
      <c r="H64" s="222"/>
      <c r="I64" s="208"/>
      <c r="J64" s="123"/>
      <c r="K64" s="220"/>
      <c r="L64" s="221"/>
      <c r="M64" s="221"/>
      <c r="N64" s="221"/>
      <c r="O64" s="221"/>
      <c r="P64" s="221"/>
      <c r="Q64" s="221"/>
      <c r="R64" s="123"/>
      <c r="S64" s="123"/>
      <c r="T64" s="123"/>
      <c r="U64" s="123"/>
      <c r="V64" s="123"/>
      <c r="W64" s="123"/>
      <c r="X64" s="123"/>
      <c r="Y64" s="123"/>
      <c r="Z64" s="123"/>
    </row>
    <row r="65" spans="1:26" ht="15.75" x14ac:dyDescent="0.2">
      <c r="A65" s="376"/>
      <c r="B65" s="133" t="s">
        <v>280</v>
      </c>
      <c r="C65" s="365" t="s">
        <v>376</v>
      </c>
      <c r="D65" s="134"/>
      <c r="E65" s="125"/>
      <c r="F65" s="700">
        <f>$F$8</f>
        <v>38</v>
      </c>
      <c r="G65" s="127"/>
      <c r="H65" s="127"/>
      <c r="I65" s="208"/>
      <c r="J65" s="123"/>
      <c r="K65" s="133" t="s">
        <v>280</v>
      </c>
      <c r="L65" s="365" t="s">
        <v>376</v>
      </c>
      <c r="M65" s="134"/>
      <c r="N65" s="125"/>
      <c r="O65" s="700">
        <f>$F$8</f>
        <v>38</v>
      </c>
      <c r="P65" s="127"/>
      <c r="Q65" s="127"/>
      <c r="R65" s="123"/>
      <c r="S65" s="123"/>
      <c r="T65" s="123"/>
      <c r="U65" s="123"/>
      <c r="V65" s="123"/>
      <c r="W65" s="123"/>
      <c r="X65" s="123"/>
      <c r="Y65" s="123"/>
      <c r="Z65" s="123"/>
    </row>
    <row r="66" spans="1:26" ht="15" thickBot="1" x14ac:dyDescent="0.25">
      <c r="A66" s="376"/>
      <c r="B66" s="137"/>
      <c r="C66" s="127"/>
      <c r="D66" s="127"/>
      <c r="E66" s="127"/>
      <c r="F66" s="127"/>
      <c r="G66" s="127"/>
      <c r="H66" s="127"/>
      <c r="I66" s="208"/>
      <c r="J66" s="123"/>
      <c r="K66" s="137"/>
      <c r="L66" s="127"/>
      <c r="M66" s="127"/>
      <c r="N66" s="127"/>
      <c r="O66" s="127"/>
      <c r="P66" s="127"/>
      <c r="Q66" s="127"/>
      <c r="R66" s="123"/>
      <c r="S66" s="123"/>
      <c r="T66" s="123"/>
      <c r="U66" s="123"/>
      <c r="V66" s="123"/>
      <c r="W66" s="123"/>
      <c r="X66" s="123"/>
      <c r="Y66" s="123"/>
      <c r="Z66" s="123"/>
    </row>
    <row r="67" spans="1:26" ht="39" thickBot="1" x14ac:dyDescent="0.25">
      <c r="A67" s="376"/>
      <c r="B67" s="701"/>
      <c r="C67" s="369" t="s">
        <v>377</v>
      </c>
      <c r="D67" s="223" t="s">
        <v>378</v>
      </c>
      <c r="E67" s="224" t="s">
        <v>379</v>
      </c>
      <c r="F67" s="223" t="s">
        <v>380</v>
      </c>
      <c r="G67" s="224" t="s">
        <v>935</v>
      </c>
      <c r="H67" s="225" t="s">
        <v>295</v>
      </c>
      <c r="I67" s="208"/>
      <c r="J67" s="129"/>
      <c r="K67" s="701"/>
      <c r="L67" s="369" t="s">
        <v>377</v>
      </c>
      <c r="M67" s="223" t="s">
        <v>378</v>
      </c>
      <c r="N67" s="224" t="s">
        <v>379</v>
      </c>
      <c r="O67" s="223" t="s">
        <v>380</v>
      </c>
      <c r="P67" s="224" t="s">
        <v>935</v>
      </c>
      <c r="Q67" s="225" t="s">
        <v>295</v>
      </c>
      <c r="R67" s="123"/>
      <c r="S67" s="123"/>
      <c r="T67" s="123"/>
      <c r="U67" s="123"/>
      <c r="V67" s="123"/>
      <c r="W67" s="123"/>
      <c r="X67" s="123"/>
      <c r="Y67" s="123"/>
      <c r="Z67" s="123"/>
    </row>
    <row r="68" spans="1:26" x14ac:dyDescent="0.2">
      <c r="B68" s="356"/>
      <c r="C68" s="147"/>
      <c r="D68" s="147"/>
      <c r="E68" s="147"/>
      <c r="F68" s="147"/>
      <c r="G68" s="147"/>
      <c r="H68" s="148"/>
      <c r="I68" s="122"/>
      <c r="J68" s="123"/>
      <c r="K68" s="146"/>
      <c r="L68" s="147"/>
      <c r="M68" s="147"/>
      <c r="N68" s="147"/>
      <c r="O68" s="147"/>
      <c r="P68" s="147"/>
      <c r="Q68" s="148"/>
      <c r="R68" s="123"/>
      <c r="S68" s="123"/>
      <c r="T68" s="123"/>
      <c r="U68" s="123"/>
      <c r="V68" s="123"/>
      <c r="W68" s="123"/>
      <c r="X68" s="123"/>
      <c r="Y68" s="123"/>
      <c r="Z68" s="123"/>
    </row>
    <row r="69" spans="1:26" ht="15" x14ac:dyDescent="0.2">
      <c r="B69" s="358" t="s">
        <v>381</v>
      </c>
      <c r="C69" s="150">
        <v>10</v>
      </c>
      <c r="D69" s="135">
        <v>0</v>
      </c>
      <c r="E69" s="151">
        <f>IF($F$65=39,3.5714,3.4483)</f>
        <v>3.4483000000000001</v>
      </c>
      <c r="F69" s="152">
        <f>D69*E69</f>
        <v>0</v>
      </c>
      <c r="G69" s="150">
        <v>1.1263000000000001</v>
      </c>
      <c r="H69" s="153">
        <f t="shared" ref="H69:H72" si="6">F69*G69/100</f>
        <v>0</v>
      </c>
      <c r="I69" s="122"/>
      <c r="J69" s="123"/>
      <c r="K69" s="149" t="s">
        <v>381</v>
      </c>
      <c r="L69" s="150">
        <v>10</v>
      </c>
      <c r="M69" s="135">
        <v>0</v>
      </c>
      <c r="N69" s="151">
        <f>IF($O$65=39,3.5714,3.4483)</f>
        <v>3.4483000000000001</v>
      </c>
      <c r="O69" s="152">
        <f>M69*N69</f>
        <v>0</v>
      </c>
      <c r="P69" s="150">
        <v>1.1263000000000001</v>
      </c>
      <c r="Q69" s="153">
        <f t="shared" ref="Q69:Q72" si="7">O69*P69/100</f>
        <v>0</v>
      </c>
      <c r="R69" s="123"/>
      <c r="S69" s="123"/>
      <c r="T69" s="123"/>
      <c r="U69" s="123"/>
      <c r="V69" s="123"/>
      <c r="W69" s="123"/>
      <c r="X69" s="123"/>
      <c r="Y69" s="123"/>
      <c r="Z69" s="123"/>
    </row>
    <row r="70" spans="1:26" ht="15" x14ac:dyDescent="0.2">
      <c r="B70" s="548" t="s">
        <v>541</v>
      </c>
      <c r="C70" s="150">
        <v>10</v>
      </c>
      <c r="D70" s="135">
        <v>0</v>
      </c>
      <c r="E70" s="151">
        <f>IF($F$46=39,5,5)</f>
        <v>5</v>
      </c>
      <c r="F70" s="152">
        <f>D70*E70</f>
        <v>0</v>
      </c>
      <c r="G70" s="150">
        <v>1.1263000000000001</v>
      </c>
      <c r="H70" s="153">
        <f t="shared" si="6"/>
        <v>0</v>
      </c>
      <c r="I70" s="122"/>
      <c r="J70" s="123"/>
      <c r="K70" s="548" t="s">
        <v>541</v>
      </c>
      <c r="L70" s="150">
        <v>10</v>
      </c>
      <c r="M70" s="135">
        <v>0</v>
      </c>
      <c r="N70" s="151">
        <f>IF($O$46=39,5,5)</f>
        <v>5</v>
      </c>
      <c r="O70" s="152">
        <f>M70*N70</f>
        <v>0</v>
      </c>
      <c r="P70" s="150">
        <v>1.1263000000000001</v>
      </c>
      <c r="Q70" s="153">
        <f t="shared" si="7"/>
        <v>0</v>
      </c>
      <c r="R70" s="123"/>
      <c r="S70" s="123"/>
      <c r="T70" s="123"/>
      <c r="U70" s="123"/>
      <c r="V70" s="123"/>
      <c r="W70" s="123"/>
      <c r="X70" s="123"/>
      <c r="Y70" s="123"/>
      <c r="Z70" s="123"/>
    </row>
    <row r="71" spans="1:26" ht="15" x14ac:dyDescent="0.2">
      <c r="B71" s="550" t="s">
        <v>382</v>
      </c>
      <c r="C71" s="150">
        <v>15</v>
      </c>
      <c r="D71" s="154"/>
      <c r="E71" s="213"/>
      <c r="F71" s="156">
        <v>0</v>
      </c>
      <c r="G71" s="150">
        <v>1.3367</v>
      </c>
      <c r="H71" s="153">
        <f t="shared" si="6"/>
        <v>0</v>
      </c>
      <c r="I71" s="122"/>
      <c r="J71" s="123"/>
      <c r="K71" s="550" t="s">
        <v>382</v>
      </c>
      <c r="L71" s="150">
        <v>15</v>
      </c>
      <c r="M71" s="154"/>
      <c r="N71" s="213"/>
      <c r="O71" s="156">
        <v>0</v>
      </c>
      <c r="P71" s="150">
        <v>1.3367</v>
      </c>
      <c r="Q71" s="153">
        <f t="shared" si="7"/>
        <v>0</v>
      </c>
      <c r="R71" s="123"/>
      <c r="S71" s="123"/>
      <c r="T71" s="123"/>
      <c r="U71" s="123"/>
      <c r="V71" s="123"/>
      <c r="W71" s="123"/>
      <c r="X71" s="123"/>
      <c r="Y71" s="123"/>
      <c r="Z71" s="123"/>
    </row>
    <row r="72" spans="1:26" ht="15" x14ac:dyDescent="0.2">
      <c r="B72" s="547" t="s">
        <v>540</v>
      </c>
      <c r="C72" s="150">
        <v>10</v>
      </c>
      <c r="D72" s="154"/>
      <c r="E72" s="213"/>
      <c r="F72" s="156">
        <v>0</v>
      </c>
      <c r="G72" s="150">
        <v>1.1263000000000001</v>
      </c>
      <c r="H72" s="153">
        <f t="shared" si="6"/>
        <v>0</v>
      </c>
      <c r="I72" s="122"/>
      <c r="J72" s="123"/>
      <c r="K72" s="547" t="s">
        <v>540</v>
      </c>
      <c r="L72" s="150">
        <v>10</v>
      </c>
      <c r="M72" s="154"/>
      <c r="N72" s="213"/>
      <c r="O72" s="156">
        <v>0</v>
      </c>
      <c r="P72" s="150">
        <v>1.1263000000000001</v>
      </c>
      <c r="Q72" s="153">
        <f t="shared" si="7"/>
        <v>0</v>
      </c>
      <c r="R72" s="123"/>
      <c r="S72" s="123"/>
      <c r="T72" s="123"/>
      <c r="U72" s="123"/>
      <c r="V72" s="123"/>
      <c r="W72" s="123"/>
      <c r="X72" s="123"/>
      <c r="Y72" s="123"/>
      <c r="Z72" s="123"/>
    </row>
    <row r="73" spans="1:26" ht="15" thickBot="1" x14ac:dyDescent="0.25">
      <c r="B73" s="355"/>
      <c r="C73" s="158"/>
      <c r="D73" s="158"/>
      <c r="E73" s="158"/>
      <c r="F73" s="158"/>
      <c r="G73" s="158"/>
      <c r="H73" s="160"/>
      <c r="I73" s="122"/>
      <c r="J73" s="123"/>
      <c r="K73" s="157"/>
      <c r="L73" s="158"/>
      <c r="M73" s="158"/>
      <c r="N73" s="158"/>
      <c r="O73" s="158"/>
      <c r="P73" s="158"/>
      <c r="Q73" s="160"/>
      <c r="R73" s="123"/>
      <c r="S73" s="123"/>
      <c r="T73" s="123"/>
      <c r="U73" s="123"/>
      <c r="V73" s="123"/>
      <c r="W73" s="123"/>
      <c r="X73" s="123"/>
      <c r="Y73" s="123"/>
      <c r="Z73" s="123"/>
    </row>
    <row r="74" spans="1:26" ht="15.75" thickBot="1" x14ac:dyDescent="0.25">
      <c r="B74" s="161" t="s">
        <v>383</v>
      </c>
      <c r="C74" s="162"/>
      <c r="D74" s="162">
        <f>SUM(D69:D72)</f>
        <v>0</v>
      </c>
      <c r="E74" s="162"/>
      <c r="F74" s="164">
        <f>SUM(F69:F72)</f>
        <v>0</v>
      </c>
      <c r="G74" s="162"/>
      <c r="H74" s="165">
        <f>SUM(H69:H72)</f>
        <v>0</v>
      </c>
      <c r="I74" s="122"/>
      <c r="J74" s="123"/>
      <c r="K74" s="161" t="s">
        <v>383</v>
      </c>
      <c r="L74" s="162"/>
      <c r="M74" s="162">
        <f>SUM(M69:M72)</f>
        <v>0</v>
      </c>
      <c r="N74" s="162"/>
      <c r="O74" s="164">
        <f>SUM(O69:O72)</f>
        <v>0</v>
      </c>
      <c r="P74" s="162"/>
      <c r="Q74" s="165">
        <f>SUM(Q69:Q72)</f>
        <v>0</v>
      </c>
      <c r="R74" s="123"/>
      <c r="S74" s="123"/>
      <c r="T74" s="123"/>
      <c r="U74" s="123"/>
      <c r="V74" s="123"/>
      <c r="W74" s="123"/>
      <c r="X74" s="123"/>
      <c r="Y74" s="123"/>
      <c r="Z74" s="123"/>
    </row>
    <row r="75" spans="1:26" ht="15" thickBot="1" x14ac:dyDescent="0.25">
      <c r="B75" s="166"/>
      <c r="C75" s="125"/>
      <c r="D75" s="125"/>
      <c r="E75" s="125"/>
      <c r="F75" s="125"/>
      <c r="G75" s="125"/>
      <c r="H75" s="214"/>
      <c r="I75" s="122"/>
      <c r="J75" s="123"/>
      <c r="K75" s="166"/>
      <c r="L75" s="125"/>
      <c r="M75" s="125"/>
      <c r="N75" s="125"/>
      <c r="O75" s="125"/>
      <c r="P75" s="125"/>
      <c r="Q75" s="214"/>
      <c r="R75" s="123"/>
      <c r="S75" s="123"/>
      <c r="T75" s="123"/>
      <c r="U75" s="123"/>
      <c r="V75" s="123"/>
      <c r="W75" s="123"/>
      <c r="X75" s="123"/>
      <c r="Y75" s="123"/>
      <c r="Z75" s="123"/>
    </row>
    <row r="76" spans="1:26" ht="15" x14ac:dyDescent="0.2">
      <c r="B76" s="357" t="s">
        <v>384</v>
      </c>
      <c r="C76" s="226">
        <v>10</v>
      </c>
      <c r="D76" s="135">
        <v>0</v>
      </c>
      <c r="E76" s="151">
        <f>IF($F$65=39,3.5714,3.4483)</f>
        <v>3.4483000000000001</v>
      </c>
      <c r="F76" s="215">
        <f>D76*E76</f>
        <v>0</v>
      </c>
      <c r="G76" s="150">
        <v>1.1263000000000001</v>
      </c>
      <c r="H76" s="177">
        <f>F76*G76/100</f>
        <v>0</v>
      </c>
      <c r="I76" s="122"/>
      <c r="J76" s="123"/>
      <c r="K76" s="172" t="s">
        <v>384</v>
      </c>
      <c r="L76" s="226">
        <v>10</v>
      </c>
      <c r="M76" s="135">
        <v>0</v>
      </c>
      <c r="N76" s="151">
        <f>IF($O$65=39,3.5714,3.4483)</f>
        <v>3.4483000000000001</v>
      </c>
      <c r="O76" s="215">
        <f>M76*N76</f>
        <v>0</v>
      </c>
      <c r="P76" s="150">
        <v>1.1263000000000001</v>
      </c>
      <c r="Q76" s="177">
        <f>O76*P76/100</f>
        <v>0</v>
      </c>
      <c r="R76" s="123"/>
      <c r="S76" s="123"/>
      <c r="T76" s="123"/>
      <c r="U76" s="123"/>
      <c r="V76" s="123"/>
      <c r="W76" s="123"/>
      <c r="X76" s="123"/>
      <c r="Y76" s="123"/>
      <c r="Z76" s="123"/>
    </row>
    <row r="77" spans="1:26" ht="15" x14ac:dyDescent="0.2">
      <c r="B77" s="358" t="s">
        <v>385</v>
      </c>
      <c r="C77" s="154">
        <v>10</v>
      </c>
      <c r="D77" s="135">
        <v>0</v>
      </c>
      <c r="E77" s="151">
        <f>IF($F$65=39,3.5714,3.4483)</f>
        <v>3.4483000000000001</v>
      </c>
      <c r="F77" s="152">
        <f>D77*E77</f>
        <v>0</v>
      </c>
      <c r="G77" s="150">
        <v>1.1263000000000001</v>
      </c>
      <c r="H77" s="153">
        <f>F77*G77/100</f>
        <v>0</v>
      </c>
      <c r="I77" s="122"/>
      <c r="J77" s="123"/>
      <c r="K77" s="149" t="s">
        <v>385</v>
      </c>
      <c r="L77" s="154">
        <v>10</v>
      </c>
      <c r="M77" s="135">
        <v>0</v>
      </c>
      <c r="N77" s="151">
        <f>IF($O$65=39,3.5714,3.4483)</f>
        <v>3.4483000000000001</v>
      </c>
      <c r="O77" s="152">
        <f>M77*N77</f>
        <v>0</v>
      </c>
      <c r="P77" s="150">
        <v>1.1263000000000001</v>
      </c>
      <c r="Q77" s="153">
        <f>O77*P77/100</f>
        <v>0</v>
      </c>
      <c r="R77" s="123"/>
      <c r="S77" s="123"/>
      <c r="T77" s="123"/>
      <c r="U77" s="123"/>
      <c r="V77" s="123"/>
      <c r="W77" s="123"/>
      <c r="X77" s="123"/>
      <c r="Y77" s="123"/>
      <c r="Z77" s="123"/>
    </row>
    <row r="78" spans="1:26" ht="15" x14ac:dyDescent="0.2">
      <c r="B78" s="358" t="s">
        <v>386</v>
      </c>
      <c r="C78" s="150">
        <v>10</v>
      </c>
      <c r="D78" s="135">
        <v>0</v>
      </c>
      <c r="E78" s="151">
        <f>IF($F$65=39,3.5714,3.4483)</f>
        <v>3.4483000000000001</v>
      </c>
      <c r="F78" s="178">
        <f>D78*E78</f>
        <v>0</v>
      </c>
      <c r="G78" s="150">
        <v>1.1263000000000001</v>
      </c>
      <c r="H78" s="153">
        <f>F78*G78/100</f>
        <v>0</v>
      </c>
      <c r="I78" s="122"/>
      <c r="J78" s="123"/>
      <c r="K78" s="149" t="s">
        <v>386</v>
      </c>
      <c r="L78" s="150">
        <v>10</v>
      </c>
      <c r="M78" s="135">
        <v>0</v>
      </c>
      <c r="N78" s="151">
        <f>IF($O$65=39,3.5714,3.4483)</f>
        <v>3.4483000000000001</v>
      </c>
      <c r="O78" s="178">
        <f>M78*N78</f>
        <v>0</v>
      </c>
      <c r="P78" s="150">
        <v>1.1263000000000001</v>
      </c>
      <c r="Q78" s="153">
        <f>O78*P78/100</f>
        <v>0</v>
      </c>
      <c r="R78" s="123"/>
      <c r="S78" s="123"/>
      <c r="T78" s="123"/>
      <c r="U78" s="123"/>
      <c r="V78" s="123"/>
      <c r="W78" s="123"/>
      <c r="X78" s="123"/>
      <c r="Y78" s="123"/>
      <c r="Z78" s="123"/>
    </row>
    <row r="79" spans="1:26" ht="15" x14ac:dyDescent="0.2">
      <c r="B79" s="358" t="s">
        <v>387</v>
      </c>
      <c r="C79" s="150">
        <v>15</v>
      </c>
      <c r="D79" s="154"/>
      <c r="E79" s="179"/>
      <c r="F79" s="156">
        <v>0</v>
      </c>
      <c r="G79" s="150">
        <v>1.3367</v>
      </c>
      <c r="H79" s="153">
        <f>F79*G79/100</f>
        <v>0</v>
      </c>
      <c r="I79" s="122"/>
      <c r="J79" s="123"/>
      <c r="K79" s="149" t="s">
        <v>387</v>
      </c>
      <c r="L79" s="150">
        <v>15</v>
      </c>
      <c r="M79" s="154"/>
      <c r="N79" s="179"/>
      <c r="O79" s="156">
        <v>0</v>
      </c>
      <c r="P79" s="150">
        <v>1.3367</v>
      </c>
      <c r="Q79" s="153">
        <f>O79*P79/100</f>
        <v>0</v>
      </c>
      <c r="R79" s="123"/>
      <c r="S79" s="123"/>
      <c r="T79" s="123"/>
      <c r="U79" s="123"/>
      <c r="V79" s="123"/>
      <c r="W79" s="123"/>
      <c r="X79" s="123"/>
      <c r="Y79" s="123"/>
      <c r="Z79" s="123"/>
    </row>
    <row r="80" spans="1:26" ht="15" thickBot="1" x14ac:dyDescent="0.25">
      <c r="B80" s="180"/>
      <c r="C80" s="181"/>
      <c r="D80" s="181"/>
      <c r="E80" s="181"/>
      <c r="F80" s="181"/>
      <c r="G80" s="181"/>
      <c r="H80" s="182"/>
      <c r="I80" s="122"/>
      <c r="J80" s="123"/>
      <c r="K80" s="180"/>
      <c r="L80" s="181"/>
      <c r="M80" s="181"/>
      <c r="N80" s="181"/>
      <c r="O80" s="181"/>
      <c r="P80" s="181"/>
      <c r="Q80" s="182"/>
      <c r="R80" s="123"/>
      <c r="S80" s="123"/>
      <c r="T80" s="123"/>
      <c r="U80" s="123"/>
      <c r="V80" s="123"/>
      <c r="W80" s="123"/>
      <c r="X80" s="123"/>
      <c r="Y80" s="123"/>
      <c r="Z80" s="123"/>
    </row>
    <row r="81" spans="1:26" ht="15.75" thickBot="1" x14ac:dyDescent="0.25">
      <c r="B81" s="161" t="s">
        <v>986</v>
      </c>
      <c r="C81" s="217"/>
      <c r="D81" s="217">
        <f>SUM(D76:D79)</f>
        <v>0</v>
      </c>
      <c r="E81" s="217"/>
      <c r="F81" s="218">
        <f>SUM(F76:F79)</f>
        <v>0</v>
      </c>
      <c r="G81" s="217"/>
      <c r="H81" s="219">
        <f>SUM(H76:H79)</f>
        <v>0</v>
      </c>
      <c r="I81" s="122"/>
      <c r="J81" s="123"/>
      <c r="K81" s="161" t="s">
        <v>986</v>
      </c>
      <c r="L81" s="217"/>
      <c r="M81" s="217">
        <f>SUM(M76:M79)</f>
        <v>0</v>
      </c>
      <c r="N81" s="217"/>
      <c r="O81" s="218">
        <f>SUM(O76:O79)</f>
        <v>0</v>
      </c>
      <c r="P81" s="217"/>
      <c r="Q81" s="219">
        <f>SUM(Q76:Q79)</f>
        <v>0</v>
      </c>
      <c r="R81" s="123"/>
      <c r="S81" s="123"/>
      <c r="T81" s="123"/>
      <c r="U81" s="123"/>
      <c r="V81" s="123"/>
      <c r="W81" s="123"/>
      <c r="X81" s="123"/>
      <c r="Y81" s="123"/>
      <c r="Z81" s="123"/>
    </row>
    <row r="82" spans="1:26" x14ac:dyDescent="0.2">
      <c r="B82" s="137"/>
      <c r="C82" s="127"/>
      <c r="D82" s="127"/>
      <c r="E82" s="127"/>
      <c r="F82" s="183"/>
      <c r="G82" s="127"/>
      <c r="H82" s="184"/>
      <c r="I82" s="122"/>
      <c r="J82" s="123"/>
      <c r="K82" s="123"/>
      <c r="L82" s="123"/>
      <c r="M82" s="123"/>
      <c r="N82" s="123"/>
      <c r="O82" s="123"/>
      <c r="P82" s="123"/>
      <c r="Q82" s="123"/>
      <c r="R82" s="123"/>
      <c r="S82" s="123"/>
      <c r="T82" s="123"/>
      <c r="U82" s="123"/>
      <c r="V82" s="123"/>
      <c r="W82" s="123"/>
      <c r="X82" s="123"/>
      <c r="Y82" s="123"/>
      <c r="Z82" s="123"/>
    </row>
    <row r="83" spans="1:26" x14ac:dyDescent="0.2">
      <c r="B83" s="137"/>
      <c r="C83" s="127"/>
      <c r="D83" s="127"/>
      <c r="E83" s="127"/>
      <c r="F83" s="183"/>
      <c r="G83" s="127"/>
      <c r="H83" s="184"/>
      <c r="I83" s="122"/>
      <c r="J83" s="123"/>
      <c r="K83" s="123"/>
      <c r="L83" s="123"/>
      <c r="M83" s="123"/>
      <c r="N83" s="123"/>
      <c r="O83" s="123"/>
      <c r="P83" s="123"/>
      <c r="Q83" s="123"/>
      <c r="R83" s="123"/>
      <c r="S83" s="123"/>
      <c r="T83" s="123"/>
      <c r="U83" s="123"/>
      <c r="V83" s="123"/>
      <c r="W83" s="123"/>
      <c r="X83" s="123"/>
      <c r="Y83" s="123"/>
      <c r="Z83" s="123"/>
    </row>
    <row r="84" spans="1:26" ht="15.75" x14ac:dyDescent="0.2">
      <c r="B84" s="702" t="s">
        <v>391</v>
      </c>
      <c r="C84" s="703"/>
      <c r="D84" s="704" t="s">
        <v>392</v>
      </c>
      <c r="E84" s="705"/>
      <c r="F84" s="705"/>
      <c r="G84" s="705"/>
      <c r="H84" s="705"/>
      <c r="I84" s="705"/>
      <c r="J84" s="704"/>
      <c r="K84" s="702" t="s">
        <v>393</v>
      </c>
      <c r="L84" s="703"/>
      <c r="M84" s="704" t="s">
        <v>392</v>
      </c>
      <c r="N84" s="703"/>
      <c r="O84" s="206"/>
      <c r="P84" s="206"/>
      <c r="Q84" s="206"/>
      <c r="R84" s="123"/>
      <c r="S84" s="123"/>
      <c r="T84" s="123"/>
      <c r="U84" s="123"/>
      <c r="V84" s="123"/>
      <c r="W84" s="123"/>
      <c r="X84" s="123"/>
      <c r="Y84" s="123"/>
      <c r="Z84" s="123"/>
    </row>
    <row r="85" spans="1:26" ht="15" thickBot="1" x14ac:dyDescent="0.25">
      <c r="B85" s="185"/>
      <c r="C85" s="206"/>
      <c r="D85" s="122"/>
      <c r="E85" s="122"/>
      <c r="F85" s="122"/>
      <c r="G85" s="122"/>
      <c r="H85" s="122"/>
      <c r="I85" s="122"/>
      <c r="J85" s="123"/>
      <c r="K85" s="185"/>
      <c r="L85" s="206"/>
      <c r="M85" s="123"/>
      <c r="N85" s="206"/>
      <c r="O85" s="206"/>
      <c r="P85" s="206"/>
      <c r="Q85" s="206"/>
      <c r="R85" s="123"/>
      <c r="S85" s="123"/>
      <c r="T85" s="123"/>
      <c r="U85" s="123"/>
      <c r="V85" s="123"/>
      <c r="W85" s="123"/>
      <c r="X85" s="123"/>
      <c r="Y85" s="123"/>
      <c r="Z85" s="123"/>
    </row>
    <row r="86" spans="1:26" ht="15.75" x14ac:dyDescent="0.2">
      <c r="B86" s="185"/>
      <c r="C86" s="206"/>
      <c r="D86" s="1019" t="s">
        <v>0</v>
      </c>
      <c r="E86" s="1020"/>
      <c r="F86" s="1021" t="s">
        <v>1</v>
      </c>
      <c r="G86" s="1022"/>
      <c r="H86" s="1023" t="s">
        <v>280</v>
      </c>
      <c r="I86" s="1024"/>
      <c r="J86" s="123"/>
      <c r="K86" s="185"/>
      <c r="L86" s="206"/>
      <c r="M86" s="1025" t="s">
        <v>0</v>
      </c>
      <c r="N86" s="1026"/>
      <c r="O86" s="1037" t="s">
        <v>389</v>
      </c>
      <c r="P86" s="1038"/>
      <c r="Q86" s="1021" t="s">
        <v>1</v>
      </c>
      <c r="R86" s="1022"/>
      <c r="S86" s="1023" t="s">
        <v>280</v>
      </c>
      <c r="T86" s="1024"/>
      <c r="U86" s="123"/>
      <c r="V86" s="123"/>
      <c r="W86" s="123"/>
      <c r="X86" s="123"/>
      <c r="Y86" s="123"/>
      <c r="Z86" s="123"/>
    </row>
    <row r="87" spans="1:26" ht="15" thickBot="1" x14ac:dyDescent="0.25">
      <c r="B87" s="185"/>
      <c r="C87" s="206"/>
      <c r="D87" s="227" t="s">
        <v>394</v>
      </c>
      <c r="E87" s="228" t="s">
        <v>959</v>
      </c>
      <c r="F87" s="229" t="s">
        <v>394</v>
      </c>
      <c r="G87" s="230" t="s">
        <v>959</v>
      </c>
      <c r="H87" s="231" t="s">
        <v>394</v>
      </c>
      <c r="I87" s="232" t="s">
        <v>959</v>
      </c>
      <c r="J87" s="123"/>
      <c r="K87" s="185"/>
      <c r="L87" s="206"/>
      <c r="M87" s="227" t="s">
        <v>394</v>
      </c>
      <c r="N87" s="228" t="s">
        <v>987</v>
      </c>
      <c r="O87" s="233" t="s">
        <v>394</v>
      </c>
      <c r="P87" s="234" t="s">
        <v>987</v>
      </c>
      <c r="Q87" s="229" t="s">
        <v>394</v>
      </c>
      <c r="R87" s="230" t="s">
        <v>987</v>
      </c>
      <c r="S87" s="231" t="s">
        <v>394</v>
      </c>
      <c r="T87" s="232" t="s">
        <v>987</v>
      </c>
      <c r="U87" s="123"/>
      <c r="V87" s="123"/>
      <c r="W87" s="123"/>
      <c r="X87" s="123"/>
      <c r="Y87" s="123"/>
      <c r="Z87" s="123"/>
    </row>
    <row r="88" spans="1:26" ht="28.5" customHeight="1" thickBot="1" x14ac:dyDescent="0.25">
      <c r="B88" s="372" t="s">
        <v>302</v>
      </c>
      <c r="C88" s="373"/>
      <c r="D88" s="235">
        <f>H17</f>
        <v>0</v>
      </c>
      <c r="E88" s="165">
        <f>H24</f>
        <v>0</v>
      </c>
      <c r="F88" s="236">
        <f>H55</f>
        <v>0</v>
      </c>
      <c r="G88" s="165">
        <f>H62</f>
        <v>0</v>
      </c>
      <c r="H88" s="236">
        <f>H74</f>
        <v>0</v>
      </c>
      <c r="I88" s="165">
        <f>H81</f>
        <v>0</v>
      </c>
      <c r="J88" s="123"/>
      <c r="K88" s="372" t="s">
        <v>302</v>
      </c>
      <c r="L88" s="373"/>
      <c r="M88" s="374">
        <f>Q17</f>
        <v>0</v>
      </c>
      <c r="N88" s="165">
        <f>Q24</f>
        <v>0</v>
      </c>
      <c r="O88" s="374">
        <f>Q36</f>
        <v>0</v>
      </c>
      <c r="P88" s="165">
        <f>Q43</f>
        <v>0</v>
      </c>
      <c r="Q88" s="236">
        <f>Q55</f>
        <v>0</v>
      </c>
      <c r="R88" s="165">
        <f>Q62</f>
        <v>0</v>
      </c>
      <c r="S88" s="236">
        <f>Q74</f>
        <v>0</v>
      </c>
      <c r="T88" s="375">
        <f>Q81</f>
        <v>0</v>
      </c>
      <c r="U88" s="123"/>
      <c r="V88" s="123"/>
      <c r="W88" s="123"/>
      <c r="X88" s="123"/>
      <c r="Y88" s="123"/>
      <c r="Z88" s="123"/>
    </row>
    <row r="89" spans="1:26" x14ac:dyDescent="0.2">
      <c r="B89" s="185"/>
      <c r="C89" s="206"/>
      <c r="D89" s="122"/>
      <c r="E89" s="122"/>
      <c r="F89" s="122"/>
      <c r="G89" s="122"/>
      <c r="H89" s="122"/>
      <c r="I89" s="122"/>
      <c r="J89" s="123"/>
      <c r="K89" s="123"/>
      <c r="L89" s="123"/>
      <c r="M89" s="123"/>
      <c r="N89" s="123"/>
      <c r="O89" s="123"/>
      <c r="P89" s="123"/>
      <c r="Q89" s="123"/>
      <c r="R89" s="123"/>
      <c r="S89" s="123"/>
      <c r="T89" s="123"/>
      <c r="U89" s="123"/>
      <c r="V89" s="123"/>
      <c r="W89" s="123"/>
      <c r="X89" s="123"/>
      <c r="Y89" s="123"/>
      <c r="Z89" s="123"/>
    </row>
    <row r="90" spans="1:26" x14ac:dyDescent="0.2">
      <c r="B90" s="185"/>
      <c r="C90" s="206"/>
      <c r="D90" s="122"/>
      <c r="E90" s="122"/>
      <c r="F90" s="122"/>
      <c r="G90" s="122"/>
      <c r="H90" s="122"/>
      <c r="I90" s="122"/>
      <c r="J90" s="123"/>
      <c r="K90" s="123"/>
      <c r="L90" s="123"/>
      <c r="M90" s="123"/>
      <c r="N90" s="123"/>
      <c r="O90" s="123"/>
      <c r="P90" s="123"/>
      <c r="Q90" s="123"/>
      <c r="R90" s="123"/>
      <c r="S90" s="123"/>
      <c r="T90" s="123"/>
      <c r="U90" s="123"/>
      <c r="V90" s="123"/>
      <c r="W90" s="123"/>
      <c r="X90" s="123"/>
      <c r="Y90" s="123"/>
      <c r="Z90" s="123"/>
    </row>
    <row r="91" spans="1:26" ht="18" x14ac:dyDescent="0.2">
      <c r="B91" s="1031" t="s">
        <v>423</v>
      </c>
      <c r="C91" s="1031"/>
      <c r="D91" s="1031"/>
      <c r="E91" s="1031"/>
      <c r="F91" s="1031"/>
      <c r="G91" s="1031"/>
      <c r="H91" s="1031"/>
      <c r="I91" s="1031"/>
      <c r="J91" s="123"/>
      <c r="K91" s="123"/>
      <c r="L91" s="123"/>
      <c r="M91" s="123"/>
      <c r="N91" s="123"/>
      <c r="O91" s="123"/>
      <c r="P91" s="123"/>
      <c r="Q91" s="123"/>
      <c r="R91" s="123"/>
      <c r="S91" s="123"/>
      <c r="T91" s="123"/>
      <c r="U91" s="123"/>
      <c r="V91" s="123"/>
      <c r="W91" s="123"/>
      <c r="X91" s="123"/>
      <c r="Y91" s="123"/>
      <c r="Z91" s="123"/>
    </row>
    <row r="92" spans="1:26" ht="13.9" customHeight="1" thickBot="1" x14ac:dyDescent="0.25">
      <c r="B92" s="353"/>
      <c r="C92" s="370"/>
      <c r="D92" s="353"/>
      <c r="E92" s="353"/>
      <c r="F92" s="353"/>
      <c r="G92" s="353"/>
      <c r="H92" s="353"/>
      <c r="I92" s="353"/>
      <c r="J92" s="123"/>
      <c r="K92" s="123"/>
      <c r="L92" s="123"/>
      <c r="M92" s="123"/>
      <c r="N92" s="123"/>
      <c r="O92" s="123"/>
      <c r="P92" s="123"/>
      <c r="Q92" s="123"/>
      <c r="R92" s="123"/>
      <c r="S92" s="123"/>
      <c r="T92" s="123"/>
      <c r="U92" s="123"/>
      <c r="V92" s="123"/>
      <c r="W92" s="123"/>
      <c r="X92" s="123"/>
      <c r="Y92" s="123"/>
      <c r="Z92" s="123"/>
    </row>
    <row r="93" spans="1:26" s="171" customFormat="1" x14ac:dyDescent="0.2">
      <c r="A93" s="378">
        <v>1</v>
      </c>
      <c r="B93" s="1027" t="s">
        <v>395</v>
      </c>
      <c r="C93" s="1028"/>
      <c r="D93" s="1028"/>
      <c r="E93" s="1028"/>
      <c r="F93" s="1028"/>
      <c r="G93" s="1036">
        <f>SUM(D88:I88)</f>
        <v>0</v>
      </c>
      <c r="H93" s="1036"/>
      <c r="I93" s="237" t="s">
        <v>295</v>
      </c>
      <c r="J93" s="170"/>
      <c r="K93" s="170"/>
      <c r="L93" s="170"/>
      <c r="M93" s="170"/>
      <c r="N93" s="170"/>
      <c r="O93" s="170"/>
      <c r="P93" s="170"/>
      <c r="Q93" s="170"/>
      <c r="R93" s="170"/>
      <c r="S93" s="170"/>
      <c r="T93" s="170"/>
      <c r="U93" s="170"/>
      <c r="V93" s="170"/>
      <c r="W93" s="170"/>
      <c r="X93" s="170"/>
      <c r="Y93" s="170"/>
      <c r="Z93" s="170"/>
    </row>
    <row r="94" spans="1:26" s="171" customFormat="1" x14ac:dyDescent="0.2">
      <c r="A94" s="378">
        <v>2</v>
      </c>
      <c r="B94" s="1029" t="s">
        <v>396</v>
      </c>
      <c r="C94" s="1030"/>
      <c r="D94" s="1030"/>
      <c r="E94" s="1030"/>
      <c r="F94" s="1030"/>
      <c r="G94" s="1018">
        <f>SUM(M88:T88)</f>
        <v>0</v>
      </c>
      <c r="H94" s="1018"/>
      <c r="I94" s="238" t="s">
        <v>295</v>
      </c>
      <c r="J94" s="170"/>
      <c r="K94" s="170"/>
      <c r="L94" s="170"/>
      <c r="M94" s="170"/>
      <c r="N94" s="170"/>
      <c r="O94" s="170"/>
      <c r="P94" s="170"/>
      <c r="Q94" s="170"/>
      <c r="R94" s="170"/>
      <c r="S94" s="170"/>
      <c r="T94" s="170"/>
      <c r="U94" s="170"/>
      <c r="V94" s="170"/>
      <c r="W94" s="170"/>
      <c r="X94" s="170"/>
      <c r="Y94" s="170"/>
      <c r="Z94" s="170"/>
    </row>
    <row r="95" spans="1:26" s="171" customFormat="1" ht="26.65" customHeight="1" x14ac:dyDescent="0.2">
      <c r="A95" s="378">
        <v>3</v>
      </c>
      <c r="B95" s="1015" t="s">
        <v>422</v>
      </c>
      <c r="C95" s="1016"/>
      <c r="D95" s="1017"/>
      <c r="E95" s="352" t="s">
        <v>421</v>
      </c>
      <c r="F95" s="523" t="s">
        <v>992</v>
      </c>
      <c r="G95" s="1014">
        <f>Berechnungstabelle!D11</f>
        <v>161204.82698837569</v>
      </c>
      <c r="H95" s="1014"/>
      <c r="I95" s="238" t="s">
        <v>293</v>
      </c>
      <c r="J95" s="170"/>
      <c r="K95" s="170"/>
      <c r="L95" s="170"/>
      <c r="M95" s="170"/>
      <c r="N95" s="170"/>
      <c r="O95" s="170"/>
      <c r="P95" s="170"/>
      <c r="Q95" s="170"/>
      <c r="R95" s="170"/>
      <c r="S95" s="170"/>
      <c r="T95" s="170"/>
      <c r="U95" s="170"/>
      <c r="V95" s="170"/>
      <c r="W95" s="170"/>
      <c r="X95" s="170"/>
      <c r="Y95" s="170"/>
      <c r="Z95" s="170"/>
    </row>
    <row r="96" spans="1:26" s="171" customFormat="1" x14ac:dyDescent="0.2">
      <c r="A96" s="378">
        <v>4</v>
      </c>
      <c r="B96" s="1007" t="s">
        <v>397</v>
      </c>
      <c r="C96" s="1008"/>
      <c r="D96" s="1008"/>
      <c r="E96" s="1008"/>
      <c r="F96" s="1008"/>
      <c r="G96" s="1009">
        <f>G93*G$95</f>
        <v>0</v>
      </c>
      <c r="H96" s="1009"/>
      <c r="I96" s="238" t="s">
        <v>293</v>
      </c>
      <c r="J96" s="239"/>
      <c r="K96" s="348"/>
      <c r="L96" s="170"/>
      <c r="M96" s="170"/>
      <c r="N96" s="170"/>
      <c r="O96" s="170"/>
      <c r="P96" s="170"/>
      <c r="Q96" s="170"/>
      <c r="R96" s="170"/>
      <c r="S96" s="170"/>
      <c r="T96" s="170"/>
      <c r="U96" s="170"/>
      <c r="V96" s="170"/>
      <c r="W96" s="170"/>
      <c r="X96" s="170"/>
      <c r="Y96" s="170"/>
      <c r="Z96" s="170"/>
    </row>
    <row r="97" spans="1:26" s="171" customFormat="1" x14ac:dyDescent="0.2">
      <c r="A97" s="378">
        <v>5</v>
      </c>
      <c r="B97" s="1007" t="s">
        <v>420</v>
      </c>
      <c r="C97" s="1008"/>
      <c r="D97" s="1008"/>
      <c r="E97" s="1008"/>
      <c r="F97" s="1008"/>
      <c r="G97" s="1009">
        <f>G94*G$95</f>
        <v>0</v>
      </c>
      <c r="H97" s="1009"/>
      <c r="I97" s="238" t="s">
        <v>293</v>
      </c>
      <c r="J97" s="239"/>
      <c r="K97" s="348"/>
      <c r="L97" s="170"/>
      <c r="M97" s="170"/>
      <c r="N97" s="170"/>
      <c r="O97" s="170"/>
      <c r="P97" s="170"/>
      <c r="Q97" s="170"/>
      <c r="R97" s="170"/>
      <c r="S97" s="170"/>
      <c r="T97" s="170"/>
      <c r="U97" s="170"/>
      <c r="V97" s="170"/>
      <c r="W97" s="170"/>
      <c r="X97" s="170"/>
      <c r="Y97" s="170"/>
      <c r="Z97" s="170"/>
    </row>
    <row r="98" spans="1:26" s="171" customFormat="1" ht="30" customHeight="1" x14ac:dyDescent="0.2">
      <c r="A98" s="378">
        <v>6</v>
      </c>
      <c r="B98" s="1007" t="s">
        <v>419</v>
      </c>
      <c r="C98" s="1008"/>
      <c r="D98" s="1008"/>
      <c r="E98" s="1008"/>
      <c r="F98" s="1008"/>
      <c r="G98" s="1009">
        <f>G97-G96</f>
        <v>0</v>
      </c>
      <c r="H98" s="1009"/>
      <c r="I98" s="238" t="s">
        <v>293</v>
      </c>
      <c r="J98" s="239"/>
      <c r="K98" s="170"/>
      <c r="L98" s="170"/>
      <c r="M98" s="170"/>
      <c r="N98" s="170"/>
      <c r="O98" s="170"/>
      <c r="P98" s="170"/>
      <c r="Q98" s="170"/>
      <c r="R98" s="170"/>
      <c r="S98" s="170"/>
      <c r="T98" s="170"/>
      <c r="U98" s="170"/>
      <c r="V98" s="170"/>
      <c r="W98" s="170"/>
      <c r="X98" s="170"/>
      <c r="Y98" s="170"/>
      <c r="Z98" s="170"/>
    </row>
    <row r="99" spans="1:26" s="171" customFormat="1" ht="33.4" customHeight="1" thickBot="1" x14ac:dyDescent="0.25">
      <c r="A99" s="378">
        <v>7</v>
      </c>
      <c r="B99" s="1011" t="s">
        <v>418</v>
      </c>
      <c r="C99" s="1012"/>
      <c r="D99" s="1012"/>
      <c r="E99" s="1012"/>
      <c r="F99" s="351">
        <v>0.5</v>
      </c>
      <c r="G99" s="1010">
        <f>F99*G98</f>
        <v>0</v>
      </c>
      <c r="H99" s="1010"/>
      <c r="I99" s="182" t="s">
        <v>293</v>
      </c>
      <c r="J99" s="239"/>
      <c r="K99" s="170"/>
      <c r="L99" s="170"/>
      <c r="M99" s="170"/>
      <c r="N99" s="170"/>
      <c r="O99" s="170"/>
      <c r="P99" s="170"/>
      <c r="Q99" s="170"/>
      <c r="R99" s="170"/>
      <c r="S99" s="170"/>
      <c r="T99" s="170"/>
      <c r="U99" s="170"/>
      <c r="V99" s="170"/>
      <c r="W99" s="170"/>
      <c r="X99" s="170"/>
      <c r="Y99" s="170"/>
      <c r="Z99" s="170"/>
    </row>
    <row r="100" spans="1:26" s="171" customFormat="1" ht="28.15" customHeight="1" x14ac:dyDescent="0.2">
      <c r="A100" s="379"/>
      <c r="B100" s="1013"/>
      <c r="C100" s="1013"/>
      <c r="D100" s="1013"/>
      <c r="E100" s="1013"/>
      <c r="F100" s="1013"/>
      <c r="G100" s="1013"/>
      <c r="H100" s="1013"/>
      <c r="I100" s="1013"/>
      <c r="J100" s="239"/>
      <c r="K100" s="170"/>
      <c r="L100" s="170"/>
      <c r="M100" s="170"/>
      <c r="N100" s="170"/>
      <c r="O100" s="170"/>
      <c r="P100" s="170"/>
      <c r="Q100" s="170"/>
      <c r="R100" s="170"/>
      <c r="S100" s="170"/>
      <c r="T100" s="170"/>
      <c r="U100" s="170"/>
      <c r="V100" s="170"/>
      <c r="W100" s="170"/>
      <c r="X100" s="170"/>
      <c r="Y100" s="170"/>
      <c r="Z100" s="170"/>
    </row>
    <row r="101" spans="1:26" s="171" customFormat="1" x14ac:dyDescent="0.2">
      <c r="A101" s="379"/>
      <c r="B101" s="349"/>
      <c r="C101" s="350"/>
      <c r="D101" s="127"/>
      <c r="E101" s="127"/>
      <c r="F101" s="127"/>
      <c r="G101" s="127"/>
      <c r="H101" s="127"/>
      <c r="I101" s="127"/>
      <c r="J101" s="170"/>
      <c r="K101" s="170"/>
      <c r="L101" s="170"/>
      <c r="M101" s="170"/>
      <c r="N101" s="170"/>
      <c r="O101" s="170"/>
      <c r="P101" s="170"/>
      <c r="Q101" s="170"/>
      <c r="R101" s="170"/>
      <c r="S101" s="170"/>
      <c r="T101" s="170"/>
      <c r="U101" s="170"/>
      <c r="V101" s="170"/>
      <c r="W101" s="170"/>
      <c r="X101" s="170"/>
      <c r="Y101" s="170"/>
      <c r="Z101" s="170"/>
    </row>
    <row r="102" spans="1:26" s="171" customFormat="1" x14ac:dyDescent="0.2">
      <c r="A102" s="379"/>
      <c r="B102" s="349"/>
      <c r="C102" s="350"/>
      <c r="D102" s="127"/>
      <c r="E102" s="127"/>
      <c r="F102" s="127"/>
      <c r="G102" s="127"/>
      <c r="H102" s="127"/>
      <c r="I102" s="127"/>
      <c r="J102" s="170"/>
      <c r="K102" s="170"/>
      <c r="L102" s="170"/>
      <c r="M102" s="170"/>
      <c r="N102" s="170"/>
      <c r="O102" s="170"/>
      <c r="P102" s="170"/>
      <c r="Q102" s="170"/>
      <c r="R102" s="170"/>
      <c r="S102" s="170"/>
      <c r="T102" s="170"/>
      <c r="U102" s="170"/>
      <c r="V102" s="170"/>
      <c r="W102" s="170"/>
      <c r="X102" s="170"/>
      <c r="Y102" s="170"/>
      <c r="Z102" s="170"/>
    </row>
    <row r="103" spans="1:26" s="171" customFormat="1" x14ac:dyDescent="0.2">
      <c r="A103" s="379"/>
      <c r="B103" s="349"/>
      <c r="C103" s="350"/>
      <c r="D103" s="127"/>
      <c r="E103" s="127"/>
      <c r="F103" s="127"/>
      <c r="G103" s="127"/>
      <c r="H103" s="127"/>
      <c r="I103" s="127"/>
      <c r="J103" s="170"/>
      <c r="K103" s="170"/>
      <c r="L103" s="170"/>
      <c r="M103" s="170"/>
      <c r="N103" s="170"/>
      <c r="O103" s="170"/>
      <c r="P103" s="170"/>
      <c r="Q103" s="170"/>
      <c r="R103" s="170"/>
      <c r="S103" s="170"/>
      <c r="T103" s="170"/>
      <c r="U103" s="170"/>
      <c r="V103" s="170"/>
      <c r="W103" s="170"/>
      <c r="X103" s="170"/>
      <c r="Y103" s="170"/>
      <c r="Z103" s="170"/>
    </row>
    <row r="104" spans="1:26" s="171" customFormat="1" x14ac:dyDescent="0.2">
      <c r="A104" s="379"/>
      <c r="B104" s="349"/>
      <c r="C104" s="350"/>
      <c r="D104" s="127"/>
      <c r="E104" s="127"/>
      <c r="F104" s="127"/>
      <c r="G104" s="127"/>
      <c r="H104" s="127"/>
      <c r="I104" s="127"/>
      <c r="J104" s="170"/>
      <c r="K104" s="170"/>
      <c r="L104" s="170"/>
      <c r="M104" s="170"/>
      <c r="N104" s="170"/>
      <c r="O104" s="170"/>
      <c r="P104" s="170"/>
      <c r="Q104" s="170"/>
      <c r="R104" s="170"/>
      <c r="S104" s="170"/>
      <c r="T104" s="170"/>
      <c r="U104" s="170"/>
      <c r="V104" s="170"/>
      <c r="W104" s="170"/>
      <c r="X104" s="170"/>
      <c r="Y104" s="170"/>
      <c r="Z104" s="170"/>
    </row>
    <row r="105" spans="1:26" s="171" customFormat="1" x14ac:dyDescent="0.2">
      <c r="A105" s="379"/>
      <c r="B105" s="349"/>
      <c r="C105" s="350"/>
      <c r="D105" s="127"/>
      <c r="E105" s="127"/>
      <c r="F105" s="127"/>
      <c r="G105" s="127"/>
      <c r="H105" s="127"/>
      <c r="I105" s="127"/>
      <c r="J105" s="170"/>
      <c r="K105" s="170"/>
      <c r="L105" s="170"/>
      <c r="M105" s="170"/>
      <c r="N105" s="170"/>
      <c r="O105" s="170"/>
      <c r="P105" s="170"/>
      <c r="Q105" s="170"/>
      <c r="R105" s="170"/>
      <c r="S105" s="170"/>
      <c r="T105" s="170"/>
      <c r="U105" s="170"/>
      <c r="V105" s="170"/>
      <c r="W105" s="170"/>
      <c r="X105" s="170"/>
      <c r="Y105" s="170"/>
      <c r="Z105" s="170"/>
    </row>
    <row r="106" spans="1:26" s="171" customFormat="1" x14ac:dyDescent="0.2">
      <c r="A106" s="379"/>
      <c r="B106" s="349"/>
      <c r="C106" s="350"/>
      <c r="D106" s="127"/>
      <c r="E106" s="127"/>
      <c r="F106" s="127"/>
      <c r="G106" s="127"/>
      <c r="H106" s="127"/>
      <c r="I106" s="127"/>
      <c r="J106" s="170"/>
      <c r="K106" s="170"/>
      <c r="L106" s="170"/>
      <c r="M106" s="170"/>
      <c r="N106" s="170"/>
      <c r="O106" s="170"/>
      <c r="P106" s="170"/>
      <c r="Q106" s="170"/>
      <c r="R106" s="170"/>
      <c r="S106" s="170"/>
      <c r="T106" s="170"/>
      <c r="U106" s="170"/>
      <c r="V106" s="170"/>
      <c r="W106" s="170"/>
      <c r="X106" s="170"/>
      <c r="Y106" s="170"/>
      <c r="Z106" s="170"/>
    </row>
    <row r="107" spans="1:26" s="171" customFormat="1" x14ac:dyDescent="0.2">
      <c r="A107" s="379"/>
      <c r="B107" s="349"/>
      <c r="C107" s="350"/>
      <c r="D107" s="127"/>
      <c r="E107" s="127"/>
      <c r="F107" s="127"/>
      <c r="G107" s="127"/>
      <c r="H107" s="127"/>
      <c r="I107" s="127"/>
      <c r="J107" s="170"/>
      <c r="K107" s="170"/>
      <c r="L107" s="170"/>
      <c r="M107" s="170"/>
      <c r="N107" s="170"/>
      <c r="O107" s="170"/>
      <c r="P107" s="170"/>
      <c r="Q107" s="170"/>
      <c r="R107" s="170"/>
      <c r="S107" s="170"/>
      <c r="T107" s="170"/>
      <c r="U107" s="170"/>
      <c r="V107" s="170"/>
      <c r="W107" s="170"/>
      <c r="X107" s="170"/>
      <c r="Y107" s="170"/>
      <c r="Z107" s="170"/>
    </row>
    <row r="108" spans="1:26" s="171" customFormat="1" x14ac:dyDescent="0.2">
      <c r="A108" s="379"/>
      <c r="B108" s="349"/>
      <c r="C108" s="350"/>
      <c r="D108" s="127"/>
      <c r="E108" s="127"/>
      <c r="F108" s="127"/>
      <c r="G108" s="127"/>
      <c r="H108" s="127"/>
      <c r="I108" s="127"/>
      <c r="J108" s="170"/>
      <c r="K108" s="170"/>
      <c r="L108" s="170"/>
      <c r="M108" s="170"/>
      <c r="N108" s="170"/>
      <c r="O108" s="170"/>
      <c r="P108" s="170"/>
      <c r="Q108" s="170"/>
      <c r="R108" s="170"/>
      <c r="S108" s="170"/>
      <c r="T108" s="170"/>
      <c r="U108" s="170"/>
      <c r="V108" s="170"/>
      <c r="W108" s="170"/>
      <c r="X108" s="170"/>
      <c r="Y108" s="170"/>
      <c r="Z108" s="170"/>
    </row>
    <row r="109" spans="1:26" s="171" customFormat="1" x14ac:dyDescent="0.2">
      <c r="A109" s="379"/>
      <c r="B109" s="349"/>
      <c r="C109" s="350"/>
      <c r="D109" s="127"/>
      <c r="E109" s="127"/>
      <c r="F109" s="127"/>
      <c r="G109" s="127"/>
      <c r="H109" s="127"/>
      <c r="I109" s="127"/>
      <c r="J109" s="170"/>
      <c r="K109" s="170"/>
      <c r="L109" s="170"/>
      <c r="M109" s="170"/>
      <c r="N109" s="170"/>
      <c r="O109" s="170"/>
      <c r="P109" s="170"/>
      <c r="Q109" s="170"/>
      <c r="R109" s="170"/>
      <c r="S109" s="170"/>
      <c r="T109" s="170"/>
      <c r="U109" s="170"/>
      <c r="V109" s="170"/>
      <c r="W109" s="170"/>
      <c r="X109" s="170"/>
      <c r="Y109" s="170"/>
      <c r="Z109" s="170"/>
    </row>
    <row r="110" spans="1:26" s="171" customFormat="1" x14ac:dyDescent="0.2">
      <c r="A110" s="379"/>
      <c r="B110" s="349"/>
      <c r="C110" s="350"/>
      <c r="D110" s="127"/>
      <c r="E110" s="127"/>
      <c r="F110" s="127"/>
      <c r="G110" s="127"/>
      <c r="H110" s="127"/>
      <c r="I110" s="127"/>
      <c r="J110" s="170"/>
      <c r="K110" s="170"/>
      <c r="L110" s="170"/>
      <c r="M110" s="170"/>
      <c r="N110" s="170"/>
      <c r="O110" s="170"/>
      <c r="P110" s="170"/>
      <c r="Q110" s="170"/>
      <c r="R110" s="170"/>
      <c r="S110" s="170"/>
      <c r="T110" s="170"/>
      <c r="U110" s="170"/>
      <c r="V110" s="170"/>
      <c r="W110" s="170"/>
      <c r="X110" s="170"/>
      <c r="Y110" s="170"/>
      <c r="Z110" s="170"/>
    </row>
    <row r="111" spans="1:26" s="171" customFormat="1" x14ac:dyDescent="0.2">
      <c r="A111" s="379"/>
      <c r="B111" s="349"/>
      <c r="C111" s="350"/>
      <c r="D111" s="127"/>
      <c r="E111" s="127"/>
      <c r="F111" s="127"/>
      <c r="G111" s="127"/>
      <c r="H111" s="127"/>
      <c r="I111" s="127"/>
      <c r="J111" s="170"/>
      <c r="K111" s="170"/>
      <c r="L111" s="170"/>
      <c r="M111" s="170"/>
      <c r="N111" s="170"/>
      <c r="O111" s="170"/>
      <c r="P111" s="170"/>
      <c r="Q111" s="170"/>
      <c r="R111" s="170"/>
      <c r="S111" s="170"/>
      <c r="T111" s="170"/>
      <c r="U111" s="170"/>
      <c r="V111" s="170"/>
      <c r="W111" s="170"/>
      <c r="X111" s="170"/>
      <c r="Y111" s="170"/>
      <c r="Z111" s="170"/>
    </row>
    <row r="112" spans="1:26" s="171" customFormat="1" x14ac:dyDescent="0.2">
      <c r="A112" s="379"/>
      <c r="B112" s="349"/>
      <c r="C112" s="350"/>
      <c r="D112" s="127"/>
      <c r="E112" s="127"/>
      <c r="F112" s="127"/>
      <c r="G112" s="127"/>
      <c r="H112" s="127"/>
      <c r="I112" s="127"/>
      <c r="J112" s="170"/>
      <c r="K112" s="170"/>
      <c r="L112" s="170"/>
      <c r="M112" s="170"/>
      <c r="N112" s="170"/>
      <c r="O112" s="170"/>
      <c r="P112" s="170"/>
      <c r="Q112" s="170"/>
      <c r="R112" s="170"/>
      <c r="S112" s="170"/>
      <c r="T112" s="170"/>
      <c r="U112" s="170"/>
      <c r="V112" s="170"/>
      <c r="W112" s="170"/>
      <c r="X112" s="170"/>
      <c r="Y112" s="170"/>
      <c r="Z112" s="170"/>
    </row>
    <row r="113" spans="1:26" s="171" customFormat="1" x14ac:dyDescent="0.2">
      <c r="A113" s="379"/>
      <c r="B113" s="349"/>
      <c r="C113" s="350"/>
      <c r="D113" s="127"/>
      <c r="E113" s="127"/>
      <c r="F113" s="127"/>
      <c r="G113" s="127"/>
      <c r="H113" s="127"/>
      <c r="I113" s="127"/>
      <c r="J113" s="170"/>
      <c r="K113" s="170"/>
      <c r="L113" s="170"/>
      <c r="M113" s="170"/>
      <c r="N113" s="170"/>
      <c r="O113" s="170"/>
      <c r="P113" s="170"/>
      <c r="Q113" s="170"/>
      <c r="R113" s="170"/>
      <c r="S113" s="170"/>
      <c r="T113" s="170"/>
      <c r="U113" s="170"/>
      <c r="V113" s="170"/>
      <c r="W113" s="170"/>
      <c r="X113" s="170"/>
      <c r="Y113" s="170"/>
      <c r="Z113" s="170"/>
    </row>
    <row r="114" spans="1:26" s="171" customFormat="1" x14ac:dyDescent="0.2">
      <c r="A114" s="379"/>
      <c r="B114" s="349"/>
      <c r="C114" s="350"/>
      <c r="D114" s="127"/>
      <c r="E114" s="127"/>
      <c r="F114" s="127"/>
      <c r="G114" s="127"/>
      <c r="H114" s="127"/>
      <c r="I114" s="127"/>
      <c r="J114" s="170"/>
      <c r="K114" s="170"/>
      <c r="L114" s="170"/>
      <c r="M114" s="170"/>
      <c r="N114" s="170"/>
      <c r="O114" s="170"/>
      <c r="P114" s="170"/>
      <c r="Q114" s="170"/>
      <c r="R114" s="170"/>
      <c r="S114" s="170"/>
      <c r="T114" s="170"/>
      <c r="U114" s="170"/>
      <c r="V114" s="170"/>
      <c r="W114" s="170"/>
      <c r="X114" s="170"/>
      <c r="Y114" s="170"/>
      <c r="Z114" s="170"/>
    </row>
    <row r="115" spans="1:26" s="171" customFormat="1" x14ac:dyDescent="0.2">
      <c r="A115" s="379"/>
      <c r="B115" s="349"/>
      <c r="C115" s="350"/>
      <c r="D115" s="127"/>
      <c r="E115" s="127"/>
      <c r="F115" s="127"/>
      <c r="G115" s="127"/>
      <c r="H115" s="127"/>
      <c r="I115" s="127"/>
      <c r="J115" s="170"/>
      <c r="K115" s="170"/>
      <c r="L115" s="170"/>
      <c r="M115" s="170"/>
      <c r="N115" s="170"/>
      <c r="O115" s="170"/>
      <c r="P115" s="170"/>
      <c r="Q115" s="170"/>
      <c r="R115" s="170"/>
      <c r="S115" s="170"/>
      <c r="T115" s="170"/>
      <c r="U115" s="170"/>
      <c r="V115" s="170"/>
      <c r="W115" s="170"/>
      <c r="X115" s="170"/>
      <c r="Y115" s="170"/>
      <c r="Z115" s="170"/>
    </row>
    <row r="116" spans="1:26" s="171" customFormat="1" x14ac:dyDescent="0.2">
      <c r="A116" s="379"/>
      <c r="B116" s="349"/>
      <c r="C116" s="350"/>
      <c r="D116" s="127"/>
      <c r="E116" s="127"/>
      <c r="F116" s="127"/>
      <c r="G116" s="127"/>
      <c r="H116" s="127"/>
      <c r="I116" s="127"/>
      <c r="J116" s="170"/>
      <c r="K116" s="170"/>
      <c r="L116" s="170"/>
      <c r="M116" s="170"/>
      <c r="N116" s="170"/>
      <c r="O116" s="170"/>
      <c r="P116" s="170"/>
      <c r="Q116" s="170"/>
      <c r="R116" s="170"/>
      <c r="S116" s="170"/>
      <c r="T116" s="170"/>
      <c r="U116" s="170"/>
      <c r="V116" s="170"/>
      <c r="W116" s="170"/>
      <c r="X116" s="170"/>
      <c r="Y116" s="170"/>
      <c r="Z116" s="170"/>
    </row>
    <row r="117" spans="1:26" s="171" customFormat="1" x14ac:dyDescent="0.2">
      <c r="A117" s="379"/>
      <c r="B117" s="349"/>
      <c r="C117" s="350"/>
      <c r="D117" s="127"/>
      <c r="E117" s="127"/>
      <c r="F117" s="127"/>
      <c r="G117" s="127"/>
      <c r="H117" s="127"/>
      <c r="I117" s="127"/>
      <c r="J117" s="170"/>
      <c r="K117" s="170"/>
      <c r="L117" s="170"/>
      <c r="M117" s="170"/>
      <c r="N117" s="170"/>
      <c r="O117" s="170"/>
      <c r="P117" s="170"/>
      <c r="Q117" s="170"/>
      <c r="R117" s="170"/>
      <c r="S117" s="170"/>
      <c r="T117" s="170"/>
      <c r="U117" s="170"/>
      <c r="V117" s="170"/>
      <c r="W117" s="170"/>
      <c r="X117" s="170"/>
      <c r="Y117" s="170"/>
      <c r="Z117" s="170"/>
    </row>
    <row r="118" spans="1:26" s="171" customFormat="1" x14ac:dyDescent="0.2">
      <c r="A118" s="379"/>
      <c r="B118" s="349"/>
      <c r="C118" s="350"/>
      <c r="D118" s="127"/>
      <c r="E118" s="127"/>
      <c r="F118" s="127"/>
      <c r="G118" s="127"/>
      <c r="H118" s="127"/>
      <c r="I118" s="127"/>
      <c r="J118" s="170"/>
      <c r="K118" s="170"/>
      <c r="L118" s="170"/>
      <c r="M118" s="170"/>
      <c r="N118" s="170"/>
      <c r="O118" s="170"/>
      <c r="P118" s="170"/>
      <c r="Q118" s="170"/>
      <c r="R118" s="170"/>
      <c r="S118" s="170"/>
      <c r="T118" s="170"/>
      <c r="U118" s="170"/>
      <c r="V118" s="170"/>
      <c r="W118" s="170"/>
      <c r="X118" s="170"/>
      <c r="Y118" s="170"/>
      <c r="Z118" s="170"/>
    </row>
    <row r="119" spans="1:26" s="171" customFormat="1" x14ac:dyDescent="0.2">
      <c r="A119" s="379"/>
      <c r="B119" s="349"/>
      <c r="C119" s="350"/>
      <c r="D119" s="127"/>
      <c r="E119" s="127"/>
      <c r="F119" s="127"/>
      <c r="G119" s="127"/>
      <c r="H119" s="127"/>
      <c r="I119" s="127"/>
      <c r="J119" s="170"/>
      <c r="K119" s="170"/>
      <c r="L119" s="170"/>
      <c r="M119" s="170"/>
      <c r="N119" s="170"/>
      <c r="O119" s="170"/>
      <c r="P119" s="170"/>
      <c r="Q119" s="170"/>
      <c r="R119" s="170"/>
      <c r="S119" s="170"/>
      <c r="T119" s="170"/>
      <c r="U119" s="170"/>
      <c r="V119" s="170"/>
      <c r="W119" s="170"/>
      <c r="X119" s="170"/>
      <c r="Y119" s="170"/>
      <c r="Z119" s="170"/>
    </row>
    <row r="120" spans="1:26" s="171" customFormat="1" x14ac:dyDescent="0.2">
      <c r="A120" s="379"/>
      <c r="B120" s="349"/>
      <c r="C120" s="350"/>
      <c r="D120" s="127"/>
      <c r="E120" s="127"/>
      <c r="F120" s="127"/>
      <c r="G120" s="127"/>
      <c r="H120" s="127"/>
      <c r="I120" s="127"/>
      <c r="J120" s="170"/>
      <c r="K120" s="170"/>
      <c r="L120" s="170"/>
      <c r="M120" s="170"/>
      <c r="N120" s="170"/>
      <c r="O120" s="170"/>
      <c r="P120" s="170"/>
      <c r="Q120" s="170"/>
      <c r="R120" s="170"/>
      <c r="S120" s="170"/>
      <c r="T120" s="170"/>
      <c r="U120" s="170"/>
      <c r="V120" s="170"/>
      <c r="W120" s="170"/>
      <c r="X120" s="170"/>
      <c r="Y120" s="170"/>
      <c r="Z120" s="170"/>
    </row>
    <row r="121" spans="1:26" s="171" customFormat="1" x14ac:dyDescent="0.2">
      <c r="A121" s="379"/>
      <c r="B121" s="349"/>
      <c r="C121" s="350"/>
      <c r="D121" s="127"/>
      <c r="E121" s="127"/>
      <c r="F121" s="127"/>
      <c r="G121" s="127"/>
      <c r="H121" s="127"/>
      <c r="I121" s="127"/>
      <c r="J121" s="170"/>
      <c r="K121" s="170"/>
      <c r="L121" s="170"/>
      <c r="M121" s="170"/>
      <c r="N121" s="170"/>
      <c r="O121" s="170"/>
      <c r="P121" s="170"/>
      <c r="Q121" s="170"/>
      <c r="R121" s="170"/>
      <c r="S121" s="170"/>
      <c r="T121" s="170"/>
      <c r="U121" s="170"/>
      <c r="V121" s="170"/>
      <c r="W121" s="170"/>
      <c r="X121" s="170"/>
      <c r="Y121" s="170"/>
      <c r="Z121" s="170"/>
    </row>
    <row r="122" spans="1:26" s="171" customFormat="1" x14ac:dyDescent="0.2">
      <c r="A122" s="379"/>
      <c r="B122" s="349"/>
      <c r="C122" s="350"/>
      <c r="D122" s="127"/>
      <c r="E122" s="127"/>
      <c r="F122" s="127"/>
      <c r="G122" s="127"/>
      <c r="H122" s="127"/>
      <c r="I122" s="127"/>
      <c r="J122" s="170"/>
      <c r="K122" s="170"/>
      <c r="L122" s="170"/>
      <c r="M122" s="170"/>
      <c r="N122" s="170"/>
      <c r="O122" s="170"/>
      <c r="P122" s="170"/>
      <c r="Q122" s="170"/>
      <c r="R122" s="170"/>
      <c r="S122" s="170"/>
      <c r="T122" s="170"/>
      <c r="U122" s="170"/>
      <c r="V122" s="170"/>
      <c r="W122" s="170"/>
      <c r="X122" s="170"/>
      <c r="Y122" s="170"/>
      <c r="Z122" s="170"/>
    </row>
    <row r="123" spans="1:26" s="171" customFormat="1" x14ac:dyDescent="0.2">
      <c r="A123" s="379"/>
      <c r="B123" s="349"/>
      <c r="C123" s="350"/>
      <c r="D123" s="127"/>
      <c r="E123" s="127"/>
      <c r="F123" s="127"/>
      <c r="G123" s="127"/>
      <c r="H123" s="127"/>
      <c r="I123" s="127"/>
      <c r="J123" s="170"/>
      <c r="K123" s="170"/>
      <c r="L123" s="170"/>
      <c r="M123" s="170"/>
      <c r="N123" s="170"/>
      <c r="O123" s="170"/>
      <c r="P123" s="170"/>
      <c r="Q123" s="170"/>
      <c r="R123" s="170"/>
      <c r="S123" s="170"/>
      <c r="T123" s="170"/>
      <c r="U123" s="170"/>
      <c r="V123" s="170"/>
      <c r="W123" s="170"/>
      <c r="X123" s="170"/>
      <c r="Y123" s="170"/>
      <c r="Z123" s="170"/>
    </row>
    <row r="124" spans="1:26" s="171" customFormat="1" x14ac:dyDescent="0.2">
      <c r="A124" s="379"/>
      <c r="B124" s="349"/>
      <c r="C124" s="350"/>
      <c r="D124" s="127"/>
      <c r="E124" s="127"/>
      <c r="F124" s="127"/>
      <c r="G124" s="127"/>
      <c r="H124" s="127"/>
      <c r="I124" s="127"/>
      <c r="J124" s="170"/>
      <c r="K124" s="170"/>
      <c r="L124" s="170"/>
      <c r="M124" s="170"/>
      <c r="N124" s="170"/>
      <c r="O124" s="170"/>
      <c r="P124" s="170"/>
      <c r="Q124" s="170"/>
      <c r="R124" s="170"/>
      <c r="S124" s="170"/>
      <c r="T124" s="170"/>
      <c r="U124" s="170"/>
      <c r="V124" s="170"/>
      <c r="W124" s="170"/>
      <c r="X124" s="170"/>
      <c r="Y124" s="170"/>
      <c r="Z124" s="170"/>
    </row>
    <row r="125" spans="1:26" s="171" customFormat="1" x14ac:dyDescent="0.2">
      <c r="A125" s="379"/>
      <c r="B125" s="349"/>
      <c r="C125" s="350"/>
      <c r="D125" s="127"/>
      <c r="E125" s="127"/>
      <c r="F125" s="127"/>
      <c r="G125" s="127"/>
      <c r="H125" s="127"/>
      <c r="I125" s="127"/>
      <c r="J125" s="170"/>
      <c r="K125" s="170"/>
      <c r="L125" s="170"/>
      <c r="M125" s="170"/>
      <c r="N125" s="170"/>
      <c r="O125" s="170"/>
      <c r="P125" s="170"/>
      <c r="Q125" s="170"/>
      <c r="R125" s="170"/>
      <c r="S125" s="170"/>
      <c r="T125" s="170"/>
      <c r="U125" s="170"/>
      <c r="V125" s="170"/>
      <c r="W125" s="170"/>
      <c r="X125" s="170"/>
      <c r="Y125" s="170"/>
      <c r="Z125" s="170"/>
    </row>
    <row r="126" spans="1:26" s="171" customFormat="1" x14ac:dyDescent="0.2">
      <c r="A126" s="379"/>
      <c r="B126" s="349"/>
      <c r="C126" s="350"/>
      <c r="D126" s="127"/>
      <c r="E126" s="127"/>
      <c r="F126" s="127"/>
      <c r="G126" s="127"/>
      <c r="H126" s="127"/>
      <c r="I126" s="127"/>
      <c r="J126" s="170"/>
      <c r="K126" s="170"/>
      <c r="L126" s="170"/>
      <c r="M126" s="170"/>
      <c r="N126" s="170"/>
      <c r="O126" s="170"/>
      <c r="P126" s="170"/>
      <c r="Q126" s="170"/>
      <c r="R126" s="170"/>
      <c r="S126" s="170"/>
      <c r="T126" s="170"/>
      <c r="U126" s="170"/>
      <c r="V126" s="170"/>
      <c r="W126" s="170"/>
      <c r="X126" s="170"/>
      <c r="Y126" s="170"/>
      <c r="Z126" s="170"/>
    </row>
    <row r="127" spans="1:26" s="171" customFormat="1" x14ac:dyDescent="0.2">
      <c r="A127" s="379"/>
      <c r="B127" s="349"/>
      <c r="C127" s="350"/>
      <c r="D127" s="127"/>
      <c r="E127" s="127"/>
      <c r="F127" s="127"/>
      <c r="G127" s="127"/>
      <c r="H127" s="127"/>
      <c r="I127" s="127"/>
      <c r="J127" s="170"/>
      <c r="K127" s="170"/>
      <c r="L127" s="170"/>
      <c r="M127" s="170"/>
      <c r="N127" s="170"/>
      <c r="O127" s="170"/>
      <c r="P127" s="170"/>
      <c r="Q127" s="170"/>
      <c r="R127" s="170"/>
      <c r="S127" s="170"/>
      <c r="T127" s="170"/>
      <c r="U127" s="170"/>
      <c r="V127" s="170"/>
      <c r="W127" s="170"/>
      <c r="X127" s="170"/>
      <c r="Y127" s="170"/>
      <c r="Z127" s="170"/>
    </row>
    <row r="128" spans="1:26" s="171" customFormat="1" x14ac:dyDescent="0.2">
      <c r="A128" s="379"/>
      <c r="B128" s="349"/>
      <c r="C128" s="350"/>
      <c r="D128" s="127"/>
      <c r="E128" s="127"/>
      <c r="F128" s="127"/>
      <c r="G128" s="127"/>
      <c r="H128" s="127"/>
      <c r="I128" s="127"/>
      <c r="J128" s="170"/>
      <c r="K128" s="170"/>
      <c r="L128" s="170"/>
      <c r="M128" s="170"/>
      <c r="N128" s="170"/>
      <c r="O128" s="170"/>
      <c r="P128" s="170"/>
      <c r="Q128" s="170"/>
      <c r="R128" s="170"/>
      <c r="S128" s="170"/>
      <c r="T128" s="170"/>
      <c r="U128" s="170"/>
      <c r="V128" s="170"/>
      <c r="W128" s="170"/>
      <c r="X128" s="170"/>
      <c r="Y128" s="170"/>
      <c r="Z128" s="170"/>
    </row>
    <row r="129" spans="1:26" s="171" customFormat="1" x14ac:dyDescent="0.2">
      <c r="A129" s="379"/>
      <c r="B129" s="349"/>
      <c r="C129" s="350"/>
      <c r="D129" s="127"/>
      <c r="E129" s="127"/>
      <c r="F129" s="127"/>
      <c r="G129" s="127"/>
      <c r="H129" s="127"/>
      <c r="I129" s="127"/>
      <c r="J129" s="170"/>
      <c r="K129" s="170"/>
      <c r="L129" s="170"/>
      <c r="M129" s="170"/>
      <c r="N129" s="170"/>
      <c r="O129" s="170"/>
      <c r="P129" s="170"/>
      <c r="Q129" s="170"/>
      <c r="R129" s="170"/>
      <c r="S129" s="170"/>
      <c r="T129" s="170"/>
      <c r="U129" s="170"/>
      <c r="V129" s="170"/>
      <c r="W129" s="170"/>
      <c r="X129" s="170"/>
      <c r="Y129" s="170"/>
      <c r="Z129" s="170"/>
    </row>
    <row r="130" spans="1:26" x14ac:dyDescent="0.2">
      <c r="B130" s="349"/>
      <c r="C130" s="350"/>
      <c r="D130" s="127"/>
      <c r="E130" s="127"/>
      <c r="F130" s="127"/>
      <c r="G130" s="127"/>
      <c r="H130" s="127"/>
      <c r="I130" s="127"/>
      <c r="J130" s="123"/>
      <c r="K130" s="123"/>
      <c r="L130" s="123"/>
      <c r="M130" s="123"/>
      <c r="N130" s="123"/>
      <c r="O130" s="123"/>
      <c r="P130" s="123"/>
      <c r="Q130" s="123"/>
      <c r="R130" s="123"/>
      <c r="S130" s="123"/>
      <c r="T130" s="123"/>
      <c r="U130" s="123"/>
      <c r="V130" s="123"/>
      <c r="W130" s="123"/>
      <c r="X130" s="123"/>
      <c r="Y130" s="123"/>
      <c r="Z130" s="123"/>
    </row>
    <row r="131" spans="1:26" x14ac:dyDescent="0.2">
      <c r="B131" s="185"/>
      <c r="C131" s="206"/>
      <c r="D131" s="122"/>
      <c r="E131" s="122"/>
      <c r="F131" s="122"/>
      <c r="G131" s="122"/>
      <c r="H131" s="122"/>
      <c r="I131" s="122"/>
      <c r="J131" s="123"/>
      <c r="K131" s="123"/>
      <c r="L131" s="123"/>
      <c r="M131" s="123"/>
      <c r="N131" s="123"/>
      <c r="O131" s="123"/>
      <c r="P131" s="123"/>
      <c r="Q131" s="123"/>
      <c r="R131" s="123"/>
      <c r="S131" s="123"/>
      <c r="T131" s="123"/>
      <c r="U131" s="123"/>
      <c r="V131" s="123"/>
      <c r="W131" s="123"/>
      <c r="X131" s="123"/>
      <c r="Y131" s="123"/>
      <c r="Z131" s="123"/>
    </row>
    <row r="132" spans="1:26" x14ac:dyDescent="0.2">
      <c r="B132" s="185"/>
      <c r="C132" s="206"/>
      <c r="D132" s="122"/>
      <c r="E132" s="122"/>
      <c r="F132" s="122"/>
      <c r="G132" s="122"/>
      <c r="H132" s="122"/>
      <c r="I132" s="122"/>
      <c r="J132" s="319"/>
      <c r="K132" s="319"/>
      <c r="L132" s="319"/>
      <c r="M132" s="319"/>
      <c r="N132" s="319"/>
      <c r="O132" s="319"/>
      <c r="P132" s="319"/>
      <c r="Q132" s="319"/>
      <c r="R132" s="319"/>
      <c r="S132" s="319"/>
      <c r="T132" s="319"/>
    </row>
    <row r="133" spans="1:26" x14ac:dyDescent="0.2">
      <c r="B133" s="316"/>
      <c r="C133" s="317"/>
      <c r="D133" s="318"/>
      <c r="E133" s="318"/>
      <c r="F133" s="318"/>
      <c r="G133" s="318"/>
      <c r="H133" s="318"/>
      <c r="I133" s="318"/>
      <c r="K133" s="319"/>
      <c r="L133" s="319"/>
      <c r="M133" s="319"/>
      <c r="N133" s="319"/>
      <c r="O133" s="319"/>
      <c r="P133" s="319"/>
      <c r="Q133" s="319"/>
      <c r="R133" s="319"/>
      <c r="S133" s="319"/>
      <c r="T133" s="319"/>
    </row>
    <row r="134" spans="1:26" x14ac:dyDescent="0.2">
      <c r="K134" s="319"/>
      <c r="L134" s="319"/>
      <c r="M134" s="319"/>
      <c r="N134" s="319"/>
      <c r="O134" s="319"/>
      <c r="P134" s="319"/>
      <c r="Q134" s="319"/>
      <c r="R134" s="319"/>
      <c r="S134" s="319"/>
      <c r="T134" s="319"/>
    </row>
  </sheetData>
  <mergeCells count="26">
    <mergeCell ref="A1:H1"/>
    <mergeCell ref="B6:H6"/>
    <mergeCell ref="K6:Q6"/>
    <mergeCell ref="S86:T86"/>
    <mergeCell ref="G93:H93"/>
    <mergeCell ref="O86:P86"/>
    <mergeCell ref="Q86:R86"/>
    <mergeCell ref="G94:H94"/>
    <mergeCell ref="D86:E86"/>
    <mergeCell ref="F86:G86"/>
    <mergeCell ref="H86:I86"/>
    <mergeCell ref="M86:N86"/>
    <mergeCell ref="B93:F93"/>
    <mergeCell ref="B94:F94"/>
    <mergeCell ref="B91:I91"/>
    <mergeCell ref="G95:H95"/>
    <mergeCell ref="G96:H96"/>
    <mergeCell ref="G97:H97"/>
    <mergeCell ref="B96:F96"/>
    <mergeCell ref="B97:F97"/>
    <mergeCell ref="B95:D95"/>
    <mergeCell ref="B98:F98"/>
    <mergeCell ref="G98:H98"/>
    <mergeCell ref="G99:H99"/>
    <mergeCell ref="B99:E99"/>
    <mergeCell ref="B100:I100"/>
  </mergeCells>
  <pageMargins left="0.35433070866141736" right="0" top="0.78740157480314965" bottom="0.74803149606299213" header="0.51181102362204722" footer="0.51181102362204722"/>
  <pageSetup paperSize="9" scale="62" orientation="landscape" r:id="rId1"/>
  <headerFooter alignWithMargins="0">
    <oddHeader xml:space="preserve">&amp;R&amp;12Neue Finanzierung Volksschule  </oddHeader>
    <oddFooter>&amp;L&amp;12&amp;A&amp;R&amp;12&amp;P / &amp;N</oddFooter>
  </headerFooter>
  <rowBreaks count="2" manualBreakCount="2">
    <brk id="43" max="19" man="1"/>
    <brk id="81" max="19" man="1"/>
  </rowBreaks>
  <customProperties>
    <customPr name="_pios_id" r:id="rId2"/>
  </customPropertie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sheetPr>
  <dimension ref="A1:AB135"/>
  <sheetViews>
    <sheetView zoomScale="75" zoomScaleNormal="75" workbookViewId="0">
      <selection activeCell="F8" sqref="F8"/>
    </sheetView>
  </sheetViews>
  <sheetFormatPr baseColWidth="10" defaultColWidth="11.42578125" defaultRowHeight="14.25" x14ac:dyDescent="0.2"/>
  <cols>
    <col min="1" max="1" width="2.7109375" style="377" customWidth="1"/>
    <col min="2" max="2" width="29.28515625" style="240" customWidth="1"/>
    <col min="3" max="3" width="4.28515625" style="241" customWidth="1"/>
    <col min="4" max="4" width="9.7109375" style="136" customWidth="1"/>
    <col min="5" max="5" width="12.28515625" style="136" customWidth="1"/>
    <col min="6" max="6" width="12.5703125" style="136" customWidth="1"/>
    <col min="7" max="11" width="9.7109375" style="136" customWidth="1"/>
    <col min="12" max="12" width="2.7109375" style="124" customWidth="1"/>
    <col min="13" max="13" width="29.42578125" style="124" customWidth="1"/>
    <col min="14" max="14" width="4.28515625" style="124" customWidth="1"/>
    <col min="15" max="22" width="9.7109375" style="124" customWidth="1"/>
    <col min="23" max="16384" width="11.42578125" style="124"/>
  </cols>
  <sheetData>
    <row r="1" spans="1:28" ht="18" x14ac:dyDescent="0.2">
      <c r="A1" s="1039" t="s">
        <v>372</v>
      </c>
      <c r="B1" s="1039"/>
      <c r="C1" s="1039"/>
      <c r="D1" s="1039"/>
      <c r="E1" s="1039"/>
      <c r="F1" s="1039"/>
      <c r="G1" s="1039"/>
      <c r="H1" s="1039"/>
      <c r="I1" s="707"/>
      <c r="J1" s="707"/>
      <c r="K1" s="707"/>
      <c r="L1" s="708"/>
      <c r="M1" s="708"/>
      <c r="N1" s="708"/>
      <c r="O1" s="708"/>
      <c r="P1" s="708"/>
      <c r="Q1" s="708"/>
      <c r="R1" s="708"/>
      <c r="S1" s="708"/>
      <c r="T1" s="708"/>
      <c r="U1" s="708"/>
      <c r="V1" s="708"/>
      <c r="W1" s="123"/>
      <c r="X1" s="123"/>
      <c r="Y1" s="123"/>
      <c r="Z1" s="123"/>
      <c r="AA1" s="123"/>
      <c r="AB1" s="123"/>
    </row>
    <row r="2" spans="1:28" x14ac:dyDescent="0.2">
      <c r="A2" s="709"/>
      <c r="B2" s="710"/>
      <c r="C2" s="711"/>
      <c r="D2" s="711"/>
      <c r="E2" s="711"/>
      <c r="F2" s="711"/>
      <c r="G2" s="711"/>
      <c r="H2" s="711"/>
      <c r="I2" s="707"/>
      <c r="J2" s="707"/>
      <c r="K2" s="707"/>
      <c r="L2" s="708"/>
      <c r="M2" s="708"/>
      <c r="N2" s="708"/>
      <c r="O2" s="708"/>
      <c r="P2" s="708"/>
      <c r="Q2" s="708"/>
      <c r="R2" s="708"/>
      <c r="S2" s="708"/>
      <c r="T2" s="708"/>
      <c r="U2" s="708"/>
      <c r="V2" s="708"/>
      <c r="W2" s="123"/>
      <c r="X2" s="123"/>
      <c r="Y2" s="123"/>
      <c r="Z2" s="123"/>
      <c r="AA2" s="123"/>
      <c r="AB2" s="123"/>
    </row>
    <row r="3" spans="1:28" ht="15.75" x14ac:dyDescent="0.25">
      <c r="A3" s="709"/>
      <c r="B3" s="320" t="s">
        <v>373</v>
      </c>
      <c r="C3" s="712"/>
      <c r="D3" s="713"/>
      <c r="E3" s="711"/>
      <c r="F3" s="711"/>
      <c r="G3" s="711"/>
      <c r="H3" s="711"/>
      <c r="I3" s="707"/>
      <c r="J3" s="707"/>
      <c r="K3" s="707"/>
      <c r="L3" s="708"/>
      <c r="M3" s="708"/>
      <c r="N3" s="708"/>
      <c r="O3" s="708"/>
      <c r="P3" s="708"/>
      <c r="Q3" s="708"/>
      <c r="R3" s="708"/>
      <c r="S3" s="708"/>
      <c r="T3" s="708"/>
      <c r="U3" s="708"/>
      <c r="V3" s="708"/>
      <c r="W3" s="123"/>
      <c r="X3" s="123"/>
      <c r="Y3" s="123"/>
      <c r="Z3" s="123"/>
      <c r="AA3" s="123"/>
      <c r="AB3" s="123"/>
    </row>
    <row r="4" spans="1:28" s="131" customFormat="1" ht="15.75" x14ac:dyDescent="0.25">
      <c r="A4" s="711"/>
      <c r="B4" s="714"/>
      <c r="C4" s="712"/>
      <c r="D4" s="713"/>
      <c r="E4" s="711"/>
      <c r="F4" s="711"/>
      <c r="G4" s="711"/>
      <c r="H4" s="711"/>
      <c r="I4" s="707"/>
      <c r="J4" s="707"/>
      <c r="K4" s="707"/>
      <c r="L4" s="708"/>
      <c r="M4" s="708"/>
      <c r="N4" s="708"/>
      <c r="O4" s="708"/>
      <c r="P4" s="708"/>
      <c r="Q4" s="708"/>
      <c r="R4" s="708"/>
      <c r="S4" s="708"/>
      <c r="T4" s="708"/>
      <c r="U4" s="708"/>
      <c r="V4" s="708"/>
      <c r="W4" s="123"/>
      <c r="X4" s="123"/>
      <c r="Y4" s="123"/>
      <c r="Z4" s="123"/>
      <c r="AA4" s="123"/>
      <c r="AB4" s="123"/>
    </row>
    <row r="5" spans="1:28" s="131" customFormat="1" ht="16.5" thickBot="1" x14ac:dyDescent="0.3">
      <c r="A5" s="711"/>
      <c r="B5" s="714"/>
      <c r="C5" s="712"/>
      <c r="D5" s="713"/>
      <c r="E5" s="711"/>
      <c r="F5" s="711"/>
      <c r="G5" s="711"/>
      <c r="H5" s="711"/>
      <c r="I5" s="707"/>
      <c r="J5" s="707"/>
      <c r="K5" s="707"/>
      <c r="L5" s="708"/>
      <c r="M5" s="708"/>
      <c r="N5" s="708"/>
      <c r="O5" s="708"/>
      <c r="P5" s="708"/>
      <c r="Q5" s="708"/>
      <c r="R5" s="708"/>
      <c r="S5" s="708"/>
      <c r="T5" s="708"/>
      <c r="U5" s="708"/>
      <c r="V5" s="708"/>
      <c r="W5" s="123"/>
      <c r="X5" s="123"/>
      <c r="Y5" s="123"/>
      <c r="Z5" s="123"/>
      <c r="AA5" s="123"/>
      <c r="AB5" s="123"/>
    </row>
    <row r="6" spans="1:28" s="131" customFormat="1" ht="16.5" thickBot="1" x14ac:dyDescent="0.3">
      <c r="A6" s="711"/>
      <c r="B6" s="1040" t="s">
        <v>1004</v>
      </c>
      <c r="C6" s="1041"/>
      <c r="D6" s="1041"/>
      <c r="E6" s="1041"/>
      <c r="F6" s="1041"/>
      <c r="G6" s="1041"/>
      <c r="H6" s="1042"/>
      <c r="I6" s="707"/>
      <c r="J6" s="707"/>
      <c r="K6" s="707"/>
      <c r="L6" s="708"/>
      <c r="M6" s="1040" t="s">
        <v>1005</v>
      </c>
      <c r="N6" s="1041"/>
      <c r="O6" s="1041"/>
      <c r="P6" s="1041"/>
      <c r="Q6" s="1041"/>
      <c r="R6" s="1041"/>
      <c r="S6" s="1042"/>
      <c r="T6" s="708"/>
      <c r="U6" s="708"/>
      <c r="V6" s="708"/>
      <c r="W6" s="123"/>
      <c r="X6" s="123"/>
      <c r="Y6" s="123"/>
      <c r="Z6" s="123"/>
      <c r="AA6" s="123"/>
      <c r="AB6" s="123"/>
    </row>
    <row r="7" spans="1:28" ht="15.75" x14ac:dyDescent="0.25">
      <c r="A7" s="709"/>
      <c r="B7" s="714"/>
      <c r="C7" s="712"/>
      <c r="D7" s="713"/>
      <c r="E7" s="711"/>
      <c r="F7" s="711"/>
      <c r="G7" s="711"/>
      <c r="H7" s="711"/>
      <c r="I7" s="707"/>
      <c r="J7" s="707"/>
      <c r="K7" s="707"/>
      <c r="L7" s="708"/>
      <c r="M7" s="708"/>
      <c r="N7" s="708"/>
      <c r="O7" s="708"/>
      <c r="P7" s="708"/>
      <c r="Q7" s="708"/>
      <c r="R7" s="708"/>
      <c r="S7" s="708"/>
      <c r="T7" s="708"/>
      <c r="U7" s="708"/>
      <c r="V7" s="708"/>
      <c r="W7" s="123"/>
      <c r="X7" s="123"/>
      <c r="Y7" s="123"/>
      <c r="Z7" s="123"/>
      <c r="AA7" s="123"/>
      <c r="AB7" s="123"/>
    </row>
    <row r="8" spans="1:28" ht="15.75" x14ac:dyDescent="0.2">
      <c r="A8" s="709"/>
      <c r="B8" s="715" t="s">
        <v>0</v>
      </c>
      <c r="C8" s="716" t="s">
        <v>376</v>
      </c>
      <c r="D8" s="717"/>
      <c r="E8" s="709"/>
      <c r="F8" s="135">
        <v>38</v>
      </c>
      <c r="G8" s="709"/>
      <c r="H8" s="709"/>
      <c r="I8" s="718"/>
      <c r="J8" s="718"/>
      <c r="K8" s="718"/>
      <c r="L8" s="719"/>
      <c r="M8" s="715" t="s">
        <v>0</v>
      </c>
      <c r="N8" s="716" t="s">
        <v>376</v>
      </c>
      <c r="O8" s="717"/>
      <c r="P8" s="709"/>
      <c r="Q8" s="700">
        <f>$F$8</f>
        <v>38</v>
      </c>
      <c r="R8" s="709"/>
      <c r="S8" s="709"/>
      <c r="T8" s="708"/>
      <c r="U8" s="708"/>
      <c r="V8" s="708"/>
      <c r="W8" s="123"/>
      <c r="X8" s="123"/>
      <c r="Y8" s="123"/>
      <c r="Z8" s="123"/>
      <c r="AA8" s="123"/>
      <c r="AB8" s="123"/>
    </row>
    <row r="9" spans="1:28" ht="15" thickBot="1" x14ac:dyDescent="0.25">
      <c r="A9" s="709"/>
      <c r="B9" s="720"/>
      <c r="C9" s="711"/>
      <c r="D9" s="711"/>
      <c r="E9" s="711"/>
      <c r="F9" s="711"/>
      <c r="G9" s="711"/>
      <c r="H9" s="711"/>
      <c r="I9" s="707"/>
      <c r="J9" s="707"/>
      <c r="K9" s="707"/>
      <c r="L9" s="708"/>
      <c r="M9" s="720"/>
      <c r="N9" s="711"/>
      <c r="O9" s="711"/>
      <c r="P9" s="711"/>
      <c r="Q9" s="711"/>
      <c r="R9" s="711"/>
      <c r="S9" s="711"/>
      <c r="T9" s="708"/>
      <c r="U9" s="708"/>
      <c r="V9" s="708"/>
      <c r="W9" s="123"/>
      <c r="X9" s="123"/>
      <c r="Y9" s="123"/>
      <c r="Z9" s="123"/>
      <c r="AA9" s="123"/>
      <c r="AB9" s="123"/>
    </row>
    <row r="10" spans="1:28" s="145" customFormat="1" ht="39" thickBot="1" x14ac:dyDescent="0.25">
      <c r="A10" s="721"/>
      <c r="B10" s="722"/>
      <c r="C10" s="723" t="s">
        <v>377</v>
      </c>
      <c r="D10" s="724" t="s">
        <v>378</v>
      </c>
      <c r="E10" s="725" t="s">
        <v>379</v>
      </c>
      <c r="F10" s="724" t="s">
        <v>380</v>
      </c>
      <c r="G10" s="725" t="s">
        <v>935</v>
      </c>
      <c r="H10" s="726" t="s">
        <v>295</v>
      </c>
      <c r="I10" s="727"/>
      <c r="J10" s="727"/>
      <c r="K10" s="727"/>
      <c r="L10" s="728"/>
      <c r="M10" s="722"/>
      <c r="N10" s="723" t="s">
        <v>377</v>
      </c>
      <c r="O10" s="724" t="s">
        <v>378</v>
      </c>
      <c r="P10" s="725" t="s">
        <v>379</v>
      </c>
      <c r="Q10" s="724" t="s">
        <v>380</v>
      </c>
      <c r="R10" s="725" t="s">
        <v>935</v>
      </c>
      <c r="S10" s="726" t="s">
        <v>295</v>
      </c>
      <c r="T10" s="728"/>
      <c r="U10" s="728"/>
      <c r="V10" s="728"/>
      <c r="W10" s="144"/>
      <c r="X10" s="144"/>
      <c r="Y10" s="144"/>
      <c r="Z10" s="144"/>
      <c r="AA10" s="144"/>
      <c r="AB10" s="144"/>
    </row>
    <row r="11" spans="1:28" x14ac:dyDescent="0.2">
      <c r="A11" s="709"/>
      <c r="B11" s="729"/>
      <c r="C11" s="730"/>
      <c r="D11" s="730"/>
      <c r="E11" s="730"/>
      <c r="F11" s="730"/>
      <c r="G11" s="730"/>
      <c r="H11" s="731"/>
      <c r="I11" s="707"/>
      <c r="J11" s="707"/>
      <c r="K11" s="707"/>
      <c r="L11" s="708"/>
      <c r="M11" s="729"/>
      <c r="N11" s="730"/>
      <c r="O11" s="730"/>
      <c r="P11" s="730"/>
      <c r="Q11" s="730"/>
      <c r="R11" s="730"/>
      <c r="S11" s="731"/>
      <c r="T11" s="708"/>
      <c r="U11" s="708"/>
      <c r="V11" s="708"/>
      <c r="W11" s="123"/>
      <c r="X11" s="123"/>
      <c r="Y11" s="123"/>
      <c r="Z11" s="123"/>
      <c r="AA11" s="123"/>
      <c r="AB11" s="123"/>
    </row>
    <row r="12" spans="1:28" ht="15" x14ac:dyDescent="0.2">
      <c r="A12" s="709"/>
      <c r="B12" s="827" t="s">
        <v>381</v>
      </c>
      <c r="C12" s="733">
        <v>7</v>
      </c>
      <c r="D12" s="135">
        <v>0</v>
      </c>
      <c r="E12" s="734">
        <f>IF($F$8=39,3.5714,3.4483)</f>
        <v>3.4483000000000001</v>
      </c>
      <c r="F12" s="735">
        <f>D12*E12</f>
        <v>0</v>
      </c>
      <c r="G12" s="828">
        <v>1</v>
      </c>
      <c r="H12" s="737">
        <f t="shared" ref="H12:H15" si="0">F12*G12/100</f>
        <v>0</v>
      </c>
      <c r="I12" s="707"/>
      <c r="J12" s="707"/>
      <c r="K12" s="707"/>
      <c r="L12" s="708"/>
      <c r="M12" s="732" t="s">
        <v>381</v>
      </c>
      <c r="N12" s="733">
        <v>7</v>
      </c>
      <c r="O12" s="135">
        <v>0</v>
      </c>
      <c r="P12" s="734">
        <f>IF($Q$8=39,3.5714,3.4483)</f>
        <v>3.4483000000000001</v>
      </c>
      <c r="Q12" s="735">
        <f>O12*P12</f>
        <v>0</v>
      </c>
      <c r="R12" s="736">
        <v>1</v>
      </c>
      <c r="S12" s="737">
        <f t="shared" ref="S12:S15" si="1">Q12*R12/100</f>
        <v>0</v>
      </c>
      <c r="T12" s="708"/>
      <c r="U12" s="708"/>
      <c r="V12" s="708"/>
      <c r="W12" s="123"/>
      <c r="X12" s="123"/>
      <c r="Y12" s="123"/>
      <c r="Z12" s="123"/>
      <c r="AA12" s="123"/>
      <c r="AB12" s="123"/>
    </row>
    <row r="13" spans="1:28" ht="15" x14ac:dyDescent="0.2">
      <c r="A13" s="709"/>
      <c r="B13" s="827" t="s">
        <v>1006</v>
      </c>
      <c r="C13" s="733">
        <v>7</v>
      </c>
      <c r="D13" s="135">
        <v>0</v>
      </c>
      <c r="E13" s="734">
        <f>IF($F$8=39,5,5)</f>
        <v>5</v>
      </c>
      <c r="F13" s="735">
        <f>D13*E13</f>
        <v>0</v>
      </c>
      <c r="G13" s="828">
        <v>1</v>
      </c>
      <c r="H13" s="737">
        <f t="shared" si="0"/>
        <v>0</v>
      </c>
      <c r="I13" s="707"/>
      <c r="J13" s="707"/>
      <c r="K13" s="707"/>
      <c r="L13" s="708"/>
      <c r="M13" s="732" t="s">
        <v>1006</v>
      </c>
      <c r="N13" s="733">
        <v>7</v>
      </c>
      <c r="O13" s="135">
        <v>0</v>
      </c>
      <c r="P13" s="734">
        <f>IF($Q$8=39,5,5)</f>
        <v>5</v>
      </c>
      <c r="Q13" s="735">
        <f>O13*P13</f>
        <v>0</v>
      </c>
      <c r="R13" s="736">
        <v>1</v>
      </c>
      <c r="S13" s="737">
        <f t="shared" si="1"/>
        <v>0</v>
      </c>
      <c r="T13" s="708"/>
      <c r="U13" s="708"/>
      <c r="V13" s="708"/>
      <c r="W13" s="123"/>
      <c r="X13" s="123"/>
      <c r="Y13" s="123"/>
      <c r="Z13" s="123"/>
      <c r="AA13" s="123"/>
      <c r="AB13" s="123"/>
    </row>
    <row r="14" spans="1:28" ht="15" x14ac:dyDescent="0.2">
      <c r="A14" s="709"/>
      <c r="B14" s="741" t="s">
        <v>382</v>
      </c>
      <c r="C14" s="733">
        <v>15</v>
      </c>
      <c r="D14" s="739"/>
      <c r="E14" s="740"/>
      <c r="F14" s="156">
        <v>0</v>
      </c>
      <c r="G14" s="733">
        <v>1.3367</v>
      </c>
      <c r="H14" s="737">
        <f t="shared" si="0"/>
        <v>0</v>
      </c>
      <c r="I14" s="707"/>
      <c r="J14" s="707"/>
      <c r="K14" s="707"/>
      <c r="L14" s="708"/>
      <c r="M14" s="741" t="s">
        <v>382</v>
      </c>
      <c r="N14" s="733">
        <v>15</v>
      </c>
      <c r="O14" s="739"/>
      <c r="P14" s="740"/>
      <c r="Q14" s="156">
        <v>0</v>
      </c>
      <c r="R14" s="733">
        <v>1.3367</v>
      </c>
      <c r="S14" s="737">
        <f t="shared" si="1"/>
        <v>0</v>
      </c>
      <c r="T14" s="708"/>
      <c r="U14" s="708"/>
      <c r="V14" s="708"/>
      <c r="W14" s="123"/>
      <c r="X14" s="123"/>
      <c r="Y14" s="123"/>
      <c r="Z14" s="123"/>
      <c r="AA14" s="123"/>
      <c r="AB14" s="123"/>
    </row>
    <row r="15" spans="1:28" ht="15" x14ac:dyDescent="0.2">
      <c r="A15" s="709"/>
      <c r="B15" s="827" t="s">
        <v>540</v>
      </c>
      <c r="C15" s="733">
        <v>7</v>
      </c>
      <c r="D15" s="739"/>
      <c r="E15" s="740"/>
      <c r="F15" s="156">
        <v>0</v>
      </c>
      <c r="G15" s="828">
        <v>1</v>
      </c>
      <c r="H15" s="737">
        <f t="shared" si="0"/>
        <v>0</v>
      </c>
      <c r="I15" s="707"/>
      <c r="J15" s="707"/>
      <c r="K15" s="707"/>
      <c r="L15" s="708"/>
      <c r="M15" s="732" t="s">
        <v>540</v>
      </c>
      <c r="N15" s="733">
        <v>7</v>
      </c>
      <c r="O15" s="739"/>
      <c r="P15" s="740"/>
      <c r="Q15" s="156">
        <v>0</v>
      </c>
      <c r="R15" s="736">
        <v>1</v>
      </c>
      <c r="S15" s="737">
        <f t="shared" si="1"/>
        <v>0</v>
      </c>
      <c r="T15" s="708"/>
      <c r="U15" s="708"/>
      <c r="V15" s="708"/>
      <c r="W15" s="123"/>
      <c r="X15" s="123"/>
      <c r="Y15" s="123"/>
      <c r="Z15" s="123"/>
      <c r="AA15" s="123"/>
      <c r="AB15" s="123"/>
    </row>
    <row r="16" spans="1:28" ht="15" thickBot="1" x14ac:dyDescent="0.25">
      <c r="A16" s="709"/>
      <c r="B16" s="742"/>
      <c r="C16" s="743"/>
      <c r="D16" s="743"/>
      <c r="E16" s="744"/>
      <c r="F16" s="743"/>
      <c r="G16" s="743"/>
      <c r="H16" s="745"/>
      <c r="I16" s="707"/>
      <c r="J16" s="707"/>
      <c r="K16" s="707"/>
      <c r="L16" s="708"/>
      <c r="M16" s="742"/>
      <c r="N16" s="743"/>
      <c r="O16" s="743"/>
      <c r="P16" s="744"/>
      <c r="Q16" s="743"/>
      <c r="R16" s="743"/>
      <c r="S16" s="745"/>
      <c r="T16" s="708"/>
      <c r="U16" s="708"/>
      <c r="V16" s="708"/>
      <c r="W16" s="123"/>
      <c r="X16" s="123"/>
      <c r="Y16" s="123"/>
      <c r="Z16" s="123"/>
      <c r="AA16" s="123"/>
      <c r="AB16" s="123"/>
    </row>
    <row r="17" spans="1:28" ht="15.75" thickBot="1" x14ac:dyDescent="0.25">
      <c r="A17" s="709"/>
      <c r="B17" s="746" t="s">
        <v>383</v>
      </c>
      <c r="C17" s="747"/>
      <c r="D17" s="747">
        <f>SUM(D12:D15)</f>
        <v>0</v>
      </c>
      <c r="E17" s="748"/>
      <c r="F17" s="749">
        <f>SUM(F12:F15)</f>
        <v>0</v>
      </c>
      <c r="G17" s="747"/>
      <c r="H17" s="750">
        <f>SUM(H12:H15)</f>
        <v>0</v>
      </c>
      <c r="I17" s="707"/>
      <c r="J17" s="707"/>
      <c r="K17" s="707"/>
      <c r="L17" s="708"/>
      <c r="M17" s="746" t="s">
        <v>383</v>
      </c>
      <c r="N17" s="747"/>
      <c r="O17" s="747">
        <f>SUM(O12:O15)</f>
        <v>0</v>
      </c>
      <c r="P17" s="748"/>
      <c r="Q17" s="749">
        <f>SUM(Q12:Q15)</f>
        <v>0</v>
      </c>
      <c r="R17" s="747"/>
      <c r="S17" s="750">
        <f>SUM(S12:S15)</f>
        <v>0</v>
      </c>
      <c r="T17" s="708"/>
      <c r="U17" s="708"/>
      <c r="V17" s="708"/>
      <c r="W17" s="123"/>
      <c r="X17" s="123"/>
      <c r="Y17" s="123"/>
      <c r="Z17" s="123"/>
      <c r="AA17" s="123"/>
      <c r="AB17" s="123"/>
    </row>
    <row r="18" spans="1:28" s="171" customFormat="1" ht="15" thickBot="1" x14ac:dyDescent="0.25">
      <c r="A18" s="709"/>
      <c r="B18" s="751"/>
      <c r="C18" s="709"/>
      <c r="D18" s="709"/>
      <c r="E18" s="752"/>
      <c r="F18" s="753"/>
      <c r="G18" s="754"/>
      <c r="H18" s="755"/>
      <c r="I18" s="711"/>
      <c r="J18" s="711"/>
      <c r="K18" s="711"/>
      <c r="L18" s="756"/>
      <c r="M18" s="751"/>
      <c r="N18" s="709"/>
      <c r="O18" s="709"/>
      <c r="P18" s="752"/>
      <c r="Q18" s="753"/>
      <c r="R18" s="754"/>
      <c r="S18" s="755"/>
      <c r="T18" s="756"/>
      <c r="U18" s="756"/>
      <c r="V18" s="756"/>
      <c r="W18" s="170"/>
      <c r="X18" s="170"/>
      <c r="Y18" s="170"/>
      <c r="Z18" s="170"/>
      <c r="AA18" s="170"/>
      <c r="AB18" s="170"/>
    </row>
    <row r="19" spans="1:28" ht="15" x14ac:dyDescent="0.2">
      <c r="A19" s="709"/>
      <c r="B19" s="757" t="s">
        <v>384</v>
      </c>
      <c r="C19" s="758">
        <v>7</v>
      </c>
      <c r="D19" s="174">
        <v>0</v>
      </c>
      <c r="E19" s="759">
        <f>IF($F$8=39,3.5714,3.4483)</f>
        <v>3.4483000000000001</v>
      </c>
      <c r="F19" s="760">
        <f>D19*E19</f>
        <v>0</v>
      </c>
      <c r="G19" s="761">
        <v>1</v>
      </c>
      <c r="H19" s="762">
        <f>F19*G19/100</f>
        <v>0</v>
      </c>
      <c r="I19" s="707"/>
      <c r="J19" s="707"/>
      <c r="K19" s="707"/>
      <c r="L19" s="708"/>
      <c r="M19" s="757" t="s">
        <v>384</v>
      </c>
      <c r="N19" s="758">
        <v>7</v>
      </c>
      <c r="O19" s="174">
        <v>0</v>
      </c>
      <c r="P19" s="759">
        <f>IF($Q$8=39,3.5714,3.4483)</f>
        <v>3.4483000000000001</v>
      </c>
      <c r="Q19" s="760">
        <f>O19*P19</f>
        <v>0</v>
      </c>
      <c r="R19" s="761">
        <v>1</v>
      </c>
      <c r="S19" s="762">
        <f>Q19*R19/100</f>
        <v>0</v>
      </c>
      <c r="T19" s="708"/>
      <c r="U19" s="708"/>
      <c r="V19" s="708"/>
      <c r="W19" s="123"/>
      <c r="X19" s="123"/>
      <c r="Y19" s="123"/>
      <c r="Z19" s="123"/>
      <c r="AA19" s="123"/>
      <c r="AB19" s="123"/>
    </row>
    <row r="20" spans="1:28" ht="15" x14ac:dyDescent="0.2">
      <c r="A20" s="709"/>
      <c r="B20" s="732" t="s">
        <v>385</v>
      </c>
      <c r="C20" s="733">
        <v>10</v>
      </c>
      <c r="D20" s="135">
        <v>0</v>
      </c>
      <c r="E20" s="734">
        <f>IF($F$8=39,3.5714,3.4483)</f>
        <v>3.4483000000000001</v>
      </c>
      <c r="F20" s="763">
        <f>D20*E20</f>
        <v>0</v>
      </c>
      <c r="G20" s="733">
        <v>1.1263000000000001</v>
      </c>
      <c r="H20" s="737">
        <f>F20*G20/100</f>
        <v>0</v>
      </c>
      <c r="I20" s="707"/>
      <c r="J20" s="707"/>
      <c r="K20" s="707"/>
      <c r="L20" s="708"/>
      <c r="M20" s="732" t="s">
        <v>385</v>
      </c>
      <c r="N20" s="733">
        <v>10</v>
      </c>
      <c r="O20" s="135">
        <v>0</v>
      </c>
      <c r="P20" s="734">
        <f>IF($Q$8=39,3.5714,3.4483)</f>
        <v>3.4483000000000001</v>
      </c>
      <c r="Q20" s="763">
        <f>O20*P20</f>
        <v>0</v>
      </c>
      <c r="R20" s="733">
        <v>1.1263000000000001</v>
      </c>
      <c r="S20" s="737">
        <f>Q20*R20/100</f>
        <v>0</v>
      </c>
      <c r="T20" s="708"/>
      <c r="U20" s="708"/>
      <c r="V20" s="708"/>
      <c r="W20" s="123"/>
      <c r="X20" s="123"/>
      <c r="Y20" s="123"/>
      <c r="Z20" s="123"/>
      <c r="AA20" s="123"/>
      <c r="AB20" s="123"/>
    </row>
    <row r="21" spans="1:28" ht="15" x14ac:dyDescent="0.2">
      <c r="A21" s="709"/>
      <c r="B21" s="732" t="s">
        <v>386</v>
      </c>
      <c r="C21" s="733">
        <v>7</v>
      </c>
      <c r="D21" s="135">
        <v>0</v>
      </c>
      <c r="E21" s="734">
        <f>IF($F$8=39,3.5714,3.4483)</f>
        <v>3.4483000000000001</v>
      </c>
      <c r="F21" s="763">
        <f>D21*E21</f>
        <v>0</v>
      </c>
      <c r="G21" s="736">
        <v>1</v>
      </c>
      <c r="H21" s="737">
        <f>F21*G21/100</f>
        <v>0</v>
      </c>
      <c r="I21" s="707"/>
      <c r="J21" s="707"/>
      <c r="K21" s="707"/>
      <c r="L21" s="708"/>
      <c r="M21" s="732" t="s">
        <v>386</v>
      </c>
      <c r="N21" s="733">
        <v>7</v>
      </c>
      <c r="O21" s="135">
        <v>0</v>
      </c>
      <c r="P21" s="734">
        <f>IF($Q8=39,3.5714,3.4483)</f>
        <v>3.4483000000000001</v>
      </c>
      <c r="Q21" s="763">
        <f>O21*P21</f>
        <v>0</v>
      </c>
      <c r="R21" s="736">
        <v>1</v>
      </c>
      <c r="S21" s="737">
        <f>Q21*R21/100</f>
        <v>0</v>
      </c>
      <c r="T21" s="708"/>
      <c r="U21" s="708"/>
      <c r="V21" s="708"/>
      <c r="W21" s="123"/>
      <c r="X21" s="123"/>
      <c r="Y21" s="123"/>
      <c r="Z21" s="123"/>
      <c r="AA21" s="123"/>
      <c r="AB21" s="123"/>
    </row>
    <row r="22" spans="1:28" ht="15" x14ac:dyDescent="0.2">
      <c r="A22" s="709"/>
      <c r="B22" s="732" t="s">
        <v>387</v>
      </c>
      <c r="C22" s="733">
        <v>15</v>
      </c>
      <c r="D22" s="739"/>
      <c r="E22" s="764"/>
      <c r="F22" s="156">
        <v>0</v>
      </c>
      <c r="G22" s="733">
        <v>1.3367</v>
      </c>
      <c r="H22" s="737">
        <f>F22*G22/100</f>
        <v>0</v>
      </c>
      <c r="I22" s="707"/>
      <c r="J22" s="707"/>
      <c r="K22" s="707"/>
      <c r="L22" s="708"/>
      <c r="M22" s="732" t="s">
        <v>387</v>
      </c>
      <c r="N22" s="733">
        <v>15</v>
      </c>
      <c r="O22" s="739"/>
      <c r="P22" s="764"/>
      <c r="Q22" s="156">
        <v>0</v>
      </c>
      <c r="R22" s="733">
        <v>1.3367</v>
      </c>
      <c r="S22" s="737">
        <f>Q22*R22/100</f>
        <v>0</v>
      </c>
      <c r="T22" s="708"/>
      <c r="U22" s="708"/>
      <c r="V22" s="708"/>
      <c r="W22" s="123"/>
      <c r="X22" s="123"/>
      <c r="Y22" s="123"/>
      <c r="Z22" s="123"/>
      <c r="AA22" s="123"/>
      <c r="AB22" s="123"/>
    </row>
    <row r="23" spans="1:28" ht="15" thickBot="1" x14ac:dyDescent="0.25">
      <c r="A23" s="709"/>
      <c r="B23" s="765"/>
      <c r="C23" s="766"/>
      <c r="D23" s="766"/>
      <c r="E23" s="766"/>
      <c r="F23" s="766"/>
      <c r="G23" s="766"/>
      <c r="H23" s="767"/>
      <c r="I23" s="707"/>
      <c r="J23" s="707"/>
      <c r="K23" s="707"/>
      <c r="L23" s="708"/>
      <c r="M23" s="765"/>
      <c r="N23" s="766"/>
      <c r="O23" s="766"/>
      <c r="P23" s="766"/>
      <c r="Q23" s="766"/>
      <c r="R23" s="766"/>
      <c r="S23" s="767"/>
      <c r="T23" s="708"/>
      <c r="U23" s="708"/>
      <c r="V23" s="708"/>
      <c r="W23" s="123"/>
      <c r="X23" s="123"/>
      <c r="Y23" s="123"/>
      <c r="Z23" s="123"/>
      <c r="AA23" s="123"/>
      <c r="AB23" s="123"/>
    </row>
    <row r="24" spans="1:28" ht="15.75" thickBot="1" x14ac:dyDescent="0.25">
      <c r="A24" s="709"/>
      <c r="B24" s="746" t="s">
        <v>986</v>
      </c>
      <c r="C24" s="747"/>
      <c r="D24" s="747">
        <f>SUM(D19:D22)</f>
        <v>0</v>
      </c>
      <c r="E24" s="747"/>
      <c r="F24" s="749">
        <f>SUM(F19:F22)</f>
        <v>0</v>
      </c>
      <c r="G24" s="747"/>
      <c r="H24" s="750">
        <f>SUM(H19:H22)</f>
        <v>0</v>
      </c>
      <c r="I24" s="707"/>
      <c r="J24" s="707"/>
      <c r="K24" s="707"/>
      <c r="L24" s="708"/>
      <c r="M24" s="746" t="s">
        <v>986</v>
      </c>
      <c r="N24" s="747"/>
      <c r="O24" s="747">
        <f>SUM(O19:O22)</f>
        <v>0</v>
      </c>
      <c r="P24" s="747"/>
      <c r="Q24" s="749">
        <f>SUM(Q19:Q22)</f>
        <v>0</v>
      </c>
      <c r="R24" s="747"/>
      <c r="S24" s="750">
        <f>SUM(S19:S22)</f>
        <v>0</v>
      </c>
      <c r="T24" s="708"/>
      <c r="U24" s="708"/>
      <c r="V24" s="708"/>
      <c r="W24" s="123"/>
      <c r="X24" s="123"/>
      <c r="Y24" s="123"/>
      <c r="Z24" s="123"/>
      <c r="AA24" s="123"/>
      <c r="AB24" s="123"/>
    </row>
    <row r="25" spans="1:28" x14ac:dyDescent="0.2">
      <c r="A25" s="709"/>
      <c r="B25" s="710" t="s">
        <v>388</v>
      </c>
      <c r="C25" s="711"/>
      <c r="D25" s="711"/>
      <c r="E25" s="711"/>
      <c r="F25" s="707"/>
      <c r="G25" s="711"/>
      <c r="H25" s="768"/>
      <c r="I25" s="707"/>
      <c r="J25" s="707"/>
      <c r="K25" s="707"/>
      <c r="L25" s="708"/>
      <c r="M25" s="710" t="s">
        <v>388</v>
      </c>
      <c r="N25" s="711"/>
      <c r="O25" s="711"/>
      <c r="P25" s="711"/>
      <c r="Q25" s="769"/>
      <c r="R25" s="711"/>
      <c r="S25" s="768"/>
      <c r="T25" s="708"/>
      <c r="U25" s="708"/>
      <c r="V25" s="708"/>
      <c r="W25" s="123"/>
      <c r="X25" s="123"/>
      <c r="Y25" s="123"/>
      <c r="Z25" s="123"/>
      <c r="AA25" s="123"/>
      <c r="AB25" s="123"/>
    </row>
    <row r="26" spans="1:28" x14ac:dyDescent="0.2">
      <c r="A26" s="709"/>
      <c r="B26" s="720"/>
      <c r="C26" s="711"/>
      <c r="D26" s="711"/>
      <c r="E26" s="711"/>
      <c r="F26" s="707"/>
      <c r="G26" s="711"/>
      <c r="H26" s="768"/>
      <c r="I26" s="707"/>
      <c r="J26" s="707"/>
      <c r="K26" s="707"/>
      <c r="L26" s="708"/>
      <c r="M26" s="720"/>
      <c r="N26" s="711"/>
      <c r="O26" s="711"/>
      <c r="P26" s="711"/>
      <c r="Q26" s="769"/>
      <c r="R26" s="711"/>
      <c r="S26" s="768"/>
      <c r="T26" s="708"/>
      <c r="U26" s="708"/>
      <c r="V26" s="708"/>
      <c r="W26" s="123"/>
      <c r="X26" s="123"/>
      <c r="Y26" s="123"/>
      <c r="Z26" s="123"/>
      <c r="AA26" s="123"/>
      <c r="AB26" s="123"/>
    </row>
    <row r="27" spans="1:28" x14ac:dyDescent="0.2">
      <c r="A27" s="709"/>
      <c r="B27" s="720"/>
      <c r="C27" s="711"/>
      <c r="D27" s="711"/>
      <c r="E27" s="711"/>
      <c r="F27" s="707"/>
      <c r="G27" s="711"/>
      <c r="H27" s="768"/>
      <c r="I27" s="707"/>
      <c r="J27" s="707"/>
      <c r="K27" s="707"/>
      <c r="L27" s="708"/>
      <c r="M27" s="720"/>
      <c r="N27" s="711"/>
      <c r="O27" s="711"/>
      <c r="P27" s="711"/>
      <c r="Q27" s="769"/>
      <c r="R27" s="711"/>
      <c r="S27" s="768"/>
      <c r="T27" s="708"/>
      <c r="U27" s="708"/>
      <c r="V27" s="708"/>
      <c r="W27" s="123"/>
      <c r="X27" s="123"/>
      <c r="Y27" s="123"/>
      <c r="Z27" s="123"/>
      <c r="AA27" s="123"/>
      <c r="AB27" s="123"/>
    </row>
    <row r="28" spans="1:28" ht="15.75" x14ac:dyDescent="0.2">
      <c r="A28" s="709"/>
      <c r="B28" s="715" t="s">
        <v>389</v>
      </c>
      <c r="C28" s="716" t="s">
        <v>376</v>
      </c>
      <c r="D28" s="717"/>
      <c r="E28" s="709"/>
      <c r="F28" s="700">
        <f>$F$8</f>
        <v>38</v>
      </c>
      <c r="G28" s="709"/>
      <c r="H28" s="709"/>
      <c r="I28" s="707"/>
      <c r="J28" s="707"/>
      <c r="K28" s="707"/>
      <c r="L28" s="708"/>
      <c r="M28" s="715" t="s">
        <v>389</v>
      </c>
      <c r="N28" s="716" t="s">
        <v>376</v>
      </c>
      <c r="O28" s="717"/>
      <c r="P28" s="709"/>
      <c r="Q28" s="700">
        <f>$F$8</f>
        <v>38</v>
      </c>
      <c r="R28" s="709"/>
      <c r="S28" s="709"/>
      <c r="T28" s="708"/>
      <c r="U28" s="708"/>
      <c r="V28" s="708"/>
      <c r="W28" s="123"/>
      <c r="X28" s="123"/>
      <c r="Y28" s="123"/>
      <c r="Z28" s="123"/>
      <c r="AA28" s="123"/>
      <c r="AB28" s="123"/>
    </row>
    <row r="29" spans="1:28" ht="15" thickBot="1" x14ac:dyDescent="0.25">
      <c r="A29" s="709"/>
      <c r="B29" s="720"/>
      <c r="C29" s="711"/>
      <c r="D29" s="711"/>
      <c r="E29" s="711"/>
      <c r="F29" s="711"/>
      <c r="G29" s="711"/>
      <c r="H29" s="711"/>
      <c r="I29" s="707"/>
      <c r="J29" s="707"/>
      <c r="K29" s="707"/>
      <c r="L29" s="708"/>
      <c r="M29" s="720"/>
      <c r="N29" s="711"/>
      <c r="O29" s="711"/>
      <c r="P29" s="711"/>
      <c r="Q29" s="711"/>
      <c r="R29" s="711"/>
      <c r="S29" s="711"/>
      <c r="T29" s="708"/>
      <c r="U29" s="708"/>
      <c r="V29" s="708"/>
      <c r="W29" s="123"/>
      <c r="X29" s="123"/>
      <c r="Y29" s="123"/>
      <c r="Z29" s="123"/>
      <c r="AA29" s="123"/>
      <c r="AB29" s="123"/>
    </row>
    <row r="30" spans="1:28" ht="39" thickBot="1" x14ac:dyDescent="0.25">
      <c r="A30" s="709"/>
      <c r="B30" s="770"/>
      <c r="C30" s="771" t="s">
        <v>377</v>
      </c>
      <c r="D30" s="772" t="s">
        <v>378</v>
      </c>
      <c r="E30" s="773" t="s">
        <v>379</v>
      </c>
      <c r="F30" s="772" t="s">
        <v>380</v>
      </c>
      <c r="G30" s="773" t="s">
        <v>935</v>
      </c>
      <c r="H30" s="774" t="s">
        <v>295</v>
      </c>
      <c r="I30" s="707"/>
      <c r="J30" s="707"/>
      <c r="K30" s="707"/>
      <c r="L30" s="708"/>
      <c r="M30" s="770"/>
      <c r="N30" s="771" t="s">
        <v>377</v>
      </c>
      <c r="O30" s="772" t="s">
        <v>378</v>
      </c>
      <c r="P30" s="773" t="s">
        <v>379</v>
      </c>
      <c r="Q30" s="772" t="s">
        <v>380</v>
      </c>
      <c r="R30" s="773" t="s">
        <v>935</v>
      </c>
      <c r="S30" s="774" t="s">
        <v>295</v>
      </c>
      <c r="T30" s="708"/>
      <c r="U30" s="708"/>
      <c r="V30" s="708"/>
      <c r="W30" s="123"/>
      <c r="X30" s="123"/>
      <c r="Y30" s="123"/>
      <c r="Z30" s="123"/>
      <c r="AA30" s="123"/>
      <c r="AB30" s="123"/>
    </row>
    <row r="31" spans="1:28" x14ac:dyDescent="0.2">
      <c r="A31" s="709"/>
      <c r="B31" s="729"/>
      <c r="C31" s="730"/>
      <c r="D31" s="730"/>
      <c r="E31" s="730"/>
      <c r="F31" s="730"/>
      <c r="G31" s="730"/>
      <c r="H31" s="731"/>
      <c r="I31" s="707"/>
      <c r="J31" s="707"/>
      <c r="K31" s="707"/>
      <c r="L31" s="708"/>
      <c r="M31" s="729"/>
      <c r="N31" s="730"/>
      <c r="O31" s="730"/>
      <c r="P31" s="730"/>
      <c r="Q31" s="730"/>
      <c r="R31" s="730"/>
      <c r="S31" s="731"/>
      <c r="T31" s="708"/>
      <c r="U31" s="708"/>
      <c r="V31" s="708"/>
      <c r="W31" s="123"/>
      <c r="X31" s="123"/>
      <c r="Y31" s="123"/>
      <c r="Z31" s="123"/>
      <c r="AA31" s="123"/>
      <c r="AB31" s="123"/>
    </row>
    <row r="32" spans="1:28" ht="15" x14ac:dyDescent="0.2">
      <c r="A32" s="709"/>
      <c r="B32" s="738" t="s">
        <v>390</v>
      </c>
      <c r="C32" s="733">
        <v>7</v>
      </c>
      <c r="D32" s="135">
        <v>0</v>
      </c>
      <c r="E32" s="734">
        <f>IF($F$28=39,3.5714,3.4483)</f>
        <v>3.4483000000000001</v>
      </c>
      <c r="F32" s="735">
        <f>D32*E32</f>
        <v>0</v>
      </c>
      <c r="G32" s="736">
        <v>1</v>
      </c>
      <c r="H32" s="737">
        <f t="shared" ref="H32:H35" si="2">F32*G32/100</f>
        <v>0</v>
      </c>
      <c r="I32" s="707"/>
      <c r="J32" s="707"/>
      <c r="K32" s="707"/>
      <c r="L32" s="708"/>
      <c r="M32" s="738" t="s">
        <v>390</v>
      </c>
      <c r="N32" s="733">
        <v>7</v>
      </c>
      <c r="O32" s="135">
        <v>0</v>
      </c>
      <c r="P32" s="734">
        <f>IF($Q$28=39,3.5714,3.4483)</f>
        <v>3.4483000000000001</v>
      </c>
      <c r="Q32" s="735">
        <f>O32*P32</f>
        <v>0</v>
      </c>
      <c r="R32" s="736">
        <v>1</v>
      </c>
      <c r="S32" s="737">
        <f t="shared" ref="S32:S35" si="3">Q32*R32/100</f>
        <v>0</v>
      </c>
      <c r="T32" s="708"/>
      <c r="U32" s="708"/>
      <c r="V32" s="708"/>
      <c r="W32" s="123"/>
      <c r="X32" s="123"/>
      <c r="Y32" s="123"/>
      <c r="Z32" s="123"/>
      <c r="AA32" s="123"/>
      <c r="AB32" s="123"/>
    </row>
    <row r="33" spans="1:28" ht="15" x14ac:dyDescent="0.2">
      <c r="A33" s="709"/>
      <c r="B33" s="738" t="s">
        <v>1006</v>
      </c>
      <c r="C33" s="733">
        <v>7</v>
      </c>
      <c r="D33" s="135">
        <v>0</v>
      </c>
      <c r="E33" s="734">
        <f>IF($F$28=39,5,5)</f>
        <v>5</v>
      </c>
      <c r="F33" s="735">
        <f>D33*E33</f>
        <v>0</v>
      </c>
      <c r="G33" s="736">
        <v>1</v>
      </c>
      <c r="H33" s="737">
        <f t="shared" si="2"/>
        <v>0</v>
      </c>
      <c r="I33" s="707"/>
      <c r="J33" s="707"/>
      <c r="K33" s="707"/>
      <c r="L33" s="708"/>
      <c r="M33" s="738" t="s">
        <v>1006</v>
      </c>
      <c r="N33" s="733">
        <v>7</v>
      </c>
      <c r="O33" s="135">
        <v>0</v>
      </c>
      <c r="P33" s="734">
        <f>IF($Q$28=39,5,5)</f>
        <v>5</v>
      </c>
      <c r="Q33" s="735">
        <f>O33*P33</f>
        <v>0</v>
      </c>
      <c r="R33" s="736">
        <v>1</v>
      </c>
      <c r="S33" s="737">
        <f t="shared" si="3"/>
        <v>0</v>
      </c>
      <c r="T33" s="708"/>
      <c r="U33" s="708"/>
      <c r="V33" s="708"/>
      <c r="W33" s="123"/>
      <c r="X33" s="123"/>
      <c r="Y33" s="123"/>
      <c r="Z33" s="123"/>
      <c r="AA33" s="123"/>
      <c r="AB33" s="123"/>
    </row>
    <row r="34" spans="1:28" ht="15" x14ac:dyDescent="0.2">
      <c r="A34" s="709"/>
      <c r="B34" s="738" t="s">
        <v>382</v>
      </c>
      <c r="C34" s="733">
        <v>15</v>
      </c>
      <c r="D34" s="739"/>
      <c r="E34" s="740"/>
      <c r="F34" s="156">
        <v>0</v>
      </c>
      <c r="G34" s="733">
        <v>1.3367</v>
      </c>
      <c r="H34" s="737">
        <f t="shared" si="2"/>
        <v>0</v>
      </c>
      <c r="I34" s="707"/>
      <c r="J34" s="707"/>
      <c r="K34" s="707"/>
      <c r="L34" s="708"/>
      <c r="M34" s="738" t="s">
        <v>382</v>
      </c>
      <c r="N34" s="733">
        <v>15</v>
      </c>
      <c r="O34" s="739"/>
      <c r="P34" s="740"/>
      <c r="Q34" s="156">
        <v>0</v>
      </c>
      <c r="R34" s="733">
        <v>1.3367</v>
      </c>
      <c r="S34" s="737">
        <f t="shared" si="3"/>
        <v>0</v>
      </c>
      <c r="T34" s="708"/>
      <c r="U34" s="708"/>
      <c r="V34" s="708"/>
      <c r="W34" s="123"/>
      <c r="X34" s="123"/>
      <c r="Y34" s="123"/>
      <c r="Z34" s="123"/>
      <c r="AA34" s="123"/>
      <c r="AB34" s="123"/>
    </row>
    <row r="35" spans="1:28" ht="15" x14ac:dyDescent="0.2">
      <c r="A35" s="709"/>
      <c r="B35" s="825" t="s">
        <v>540</v>
      </c>
      <c r="C35" s="733">
        <v>7</v>
      </c>
      <c r="D35" s="739"/>
      <c r="E35" s="792"/>
      <c r="F35" s="156">
        <v>0</v>
      </c>
      <c r="G35" s="826">
        <v>1</v>
      </c>
      <c r="H35" s="737">
        <f t="shared" si="2"/>
        <v>0</v>
      </c>
      <c r="I35" s="785"/>
      <c r="J35" s="785"/>
      <c r="K35" s="785"/>
      <c r="L35" s="708"/>
      <c r="M35" s="825" t="s">
        <v>540</v>
      </c>
      <c r="N35" s="733">
        <v>7</v>
      </c>
      <c r="O35" s="739"/>
      <c r="P35" s="792"/>
      <c r="Q35" s="156">
        <v>0</v>
      </c>
      <c r="R35" s="826">
        <v>1</v>
      </c>
      <c r="S35" s="737">
        <f t="shared" si="3"/>
        <v>0</v>
      </c>
      <c r="T35" s="708"/>
      <c r="U35" s="708"/>
      <c r="V35" s="708"/>
      <c r="W35" s="123"/>
      <c r="X35" s="123"/>
      <c r="Y35" s="123"/>
      <c r="Z35" s="123"/>
      <c r="AA35" s="123"/>
      <c r="AB35" s="123"/>
    </row>
    <row r="36" spans="1:28" ht="15" thickBot="1" x14ac:dyDescent="0.25">
      <c r="A36" s="709"/>
      <c r="B36" s="742"/>
      <c r="C36" s="743"/>
      <c r="D36" s="743"/>
      <c r="E36" s="744"/>
      <c r="F36" s="743"/>
      <c r="G36" s="743"/>
      <c r="H36" s="745"/>
      <c r="I36" s="707"/>
      <c r="J36" s="707"/>
      <c r="K36" s="707"/>
      <c r="L36" s="708"/>
      <c r="M36" s="742"/>
      <c r="N36" s="743"/>
      <c r="O36" s="743"/>
      <c r="P36" s="744"/>
      <c r="Q36" s="743"/>
      <c r="R36" s="743"/>
      <c r="S36" s="745"/>
      <c r="T36" s="708"/>
      <c r="U36" s="708"/>
      <c r="V36" s="708"/>
      <c r="W36" s="123"/>
      <c r="X36" s="123"/>
      <c r="Y36" s="123"/>
      <c r="Z36" s="123"/>
      <c r="AA36" s="123"/>
      <c r="AB36" s="123"/>
    </row>
    <row r="37" spans="1:28" ht="15.75" thickBot="1" x14ac:dyDescent="0.25">
      <c r="A37" s="709"/>
      <c r="B37" s="746" t="s">
        <v>383</v>
      </c>
      <c r="C37" s="747"/>
      <c r="D37" s="747">
        <f>SUM(D32:D35)</f>
        <v>0</v>
      </c>
      <c r="E37" s="748"/>
      <c r="F37" s="749">
        <f>SUM(F32:F35)</f>
        <v>0</v>
      </c>
      <c r="G37" s="747"/>
      <c r="H37" s="750">
        <f>SUM(H32:H35)</f>
        <v>0</v>
      </c>
      <c r="I37" s="707"/>
      <c r="J37" s="707"/>
      <c r="K37" s="707"/>
      <c r="L37" s="708"/>
      <c r="M37" s="746" t="s">
        <v>383</v>
      </c>
      <c r="N37" s="747"/>
      <c r="O37" s="747">
        <f>SUM(O32:O35)</f>
        <v>0</v>
      </c>
      <c r="P37" s="748"/>
      <c r="Q37" s="749">
        <f>SUM(Q32:Q35)</f>
        <v>0</v>
      </c>
      <c r="R37" s="747"/>
      <c r="S37" s="750">
        <f>SUM(S32:S35)</f>
        <v>0</v>
      </c>
      <c r="T37" s="708"/>
      <c r="U37" s="708"/>
      <c r="V37" s="708"/>
      <c r="W37" s="123"/>
      <c r="X37" s="123"/>
      <c r="Y37" s="123"/>
      <c r="Z37" s="123"/>
      <c r="AA37" s="123"/>
      <c r="AB37" s="123"/>
    </row>
    <row r="38" spans="1:28" ht="15" thickBot="1" x14ac:dyDescent="0.25">
      <c r="A38" s="709"/>
      <c r="B38" s="775"/>
      <c r="C38" s="754"/>
      <c r="D38" s="754"/>
      <c r="E38" s="776"/>
      <c r="F38" s="777"/>
      <c r="G38" s="754"/>
      <c r="H38" s="778"/>
      <c r="I38" s="707"/>
      <c r="J38" s="707"/>
      <c r="K38" s="707"/>
      <c r="L38" s="708"/>
      <c r="M38" s="775"/>
      <c r="N38" s="754"/>
      <c r="O38" s="754"/>
      <c r="P38" s="776"/>
      <c r="Q38" s="777"/>
      <c r="R38" s="754"/>
      <c r="S38" s="778"/>
      <c r="T38" s="708"/>
      <c r="U38" s="708"/>
      <c r="V38" s="708"/>
      <c r="W38" s="123"/>
      <c r="X38" s="123"/>
      <c r="Y38" s="123"/>
      <c r="Z38" s="123"/>
      <c r="AA38" s="123"/>
      <c r="AB38" s="123"/>
    </row>
    <row r="39" spans="1:28" ht="15" x14ac:dyDescent="0.2">
      <c r="A39" s="709"/>
      <c r="B39" s="779" t="s">
        <v>384</v>
      </c>
      <c r="C39" s="730">
        <v>7</v>
      </c>
      <c r="D39" s="204">
        <v>0</v>
      </c>
      <c r="E39" s="780">
        <f>IF($F$28=39,3.5714,3.4483)</f>
        <v>3.4483000000000001</v>
      </c>
      <c r="F39" s="781">
        <f>D39*E39</f>
        <v>0</v>
      </c>
      <c r="G39" s="761">
        <v>1</v>
      </c>
      <c r="H39" s="782">
        <f t="shared" ref="H39:H42" si="4">F39*G39/100</f>
        <v>0</v>
      </c>
      <c r="I39" s="707"/>
      <c r="J39" s="707"/>
      <c r="K39" s="707"/>
      <c r="L39" s="708"/>
      <c r="M39" s="779" t="s">
        <v>384</v>
      </c>
      <c r="N39" s="730">
        <v>7</v>
      </c>
      <c r="O39" s="204">
        <v>0</v>
      </c>
      <c r="P39" s="780">
        <f>IF($Q$28=39,3.5714,3.4483)</f>
        <v>3.4483000000000001</v>
      </c>
      <c r="Q39" s="781">
        <f>O39*P39</f>
        <v>0</v>
      </c>
      <c r="R39" s="761">
        <v>1</v>
      </c>
      <c r="S39" s="782">
        <f t="shared" ref="S39:S42" si="5">Q39*R39/100</f>
        <v>0</v>
      </c>
      <c r="T39" s="708"/>
      <c r="U39" s="708"/>
      <c r="V39" s="708"/>
      <c r="W39" s="123"/>
      <c r="X39" s="123"/>
      <c r="Y39" s="123"/>
      <c r="Z39" s="123"/>
      <c r="AA39" s="123"/>
      <c r="AB39" s="123"/>
    </row>
    <row r="40" spans="1:28" ht="15" x14ac:dyDescent="0.2">
      <c r="A40" s="709"/>
      <c r="B40" s="732" t="s">
        <v>385</v>
      </c>
      <c r="C40" s="733">
        <v>10</v>
      </c>
      <c r="D40" s="135">
        <v>0</v>
      </c>
      <c r="E40" s="734">
        <f>IF($F$28=39,3.5714,3.4483)</f>
        <v>3.4483000000000001</v>
      </c>
      <c r="F40" s="763">
        <f>D40*E40</f>
        <v>0</v>
      </c>
      <c r="G40" s="733">
        <v>1.1263000000000001</v>
      </c>
      <c r="H40" s="737">
        <f t="shared" si="4"/>
        <v>0</v>
      </c>
      <c r="I40" s="707"/>
      <c r="J40" s="707"/>
      <c r="K40" s="707"/>
      <c r="L40" s="708"/>
      <c r="M40" s="732" t="s">
        <v>385</v>
      </c>
      <c r="N40" s="733">
        <v>10</v>
      </c>
      <c r="O40" s="135">
        <v>0</v>
      </c>
      <c r="P40" s="734">
        <f>IF($Q$28=39,3.5714,3.4483)</f>
        <v>3.4483000000000001</v>
      </c>
      <c r="Q40" s="763">
        <f>O40*P40</f>
        <v>0</v>
      </c>
      <c r="R40" s="733">
        <v>1.1263000000000001</v>
      </c>
      <c r="S40" s="737">
        <f t="shared" si="5"/>
        <v>0</v>
      </c>
      <c r="T40" s="708"/>
      <c r="U40" s="708"/>
      <c r="V40" s="708"/>
      <c r="W40" s="123"/>
      <c r="X40" s="123"/>
      <c r="Y40" s="123"/>
      <c r="Z40" s="123"/>
      <c r="AA40" s="123"/>
      <c r="AB40" s="123"/>
    </row>
    <row r="41" spans="1:28" ht="15" x14ac:dyDescent="0.2">
      <c r="A41" s="709"/>
      <c r="B41" s="738" t="s">
        <v>386</v>
      </c>
      <c r="C41" s="733">
        <v>7</v>
      </c>
      <c r="D41" s="135">
        <v>0</v>
      </c>
      <c r="E41" s="734">
        <f>IF($F$28=39,3.5714,3.4483)</f>
        <v>3.4483000000000001</v>
      </c>
      <c r="F41" s="763">
        <f>D41*E41</f>
        <v>0</v>
      </c>
      <c r="G41" s="736">
        <v>1</v>
      </c>
      <c r="H41" s="737">
        <f t="shared" si="4"/>
        <v>0</v>
      </c>
      <c r="I41" s="707"/>
      <c r="J41" s="707"/>
      <c r="K41" s="707"/>
      <c r="L41" s="708"/>
      <c r="M41" s="738" t="s">
        <v>386</v>
      </c>
      <c r="N41" s="733">
        <v>7</v>
      </c>
      <c r="O41" s="135">
        <v>0</v>
      </c>
      <c r="P41" s="734">
        <f>IF($Q$28=39,3.5714,3.4483)</f>
        <v>3.4483000000000001</v>
      </c>
      <c r="Q41" s="763">
        <f>O41*P41</f>
        <v>0</v>
      </c>
      <c r="R41" s="736">
        <v>1</v>
      </c>
      <c r="S41" s="737">
        <f t="shared" si="5"/>
        <v>0</v>
      </c>
      <c r="T41" s="708"/>
      <c r="U41" s="708"/>
      <c r="V41" s="708"/>
      <c r="W41" s="123"/>
      <c r="X41" s="123"/>
      <c r="Y41" s="123"/>
      <c r="Z41" s="123"/>
      <c r="AA41" s="123"/>
      <c r="AB41" s="123"/>
    </row>
    <row r="42" spans="1:28" ht="15" x14ac:dyDescent="0.2">
      <c r="A42" s="709"/>
      <c r="B42" s="732" t="s">
        <v>387</v>
      </c>
      <c r="C42" s="733">
        <v>15</v>
      </c>
      <c r="D42" s="739"/>
      <c r="E42" s="764"/>
      <c r="F42" s="156">
        <v>0</v>
      </c>
      <c r="G42" s="733">
        <v>1.3367</v>
      </c>
      <c r="H42" s="737">
        <f t="shared" si="4"/>
        <v>0</v>
      </c>
      <c r="I42" s="707"/>
      <c r="J42" s="707"/>
      <c r="K42" s="707"/>
      <c r="L42" s="708"/>
      <c r="M42" s="732" t="s">
        <v>387</v>
      </c>
      <c r="N42" s="733">
        <v>15</v>
      </c>
      <c r="O42" s="739"/>
      <c r="P42" s="764"/>
      <c r="Q42" s="156">
        <v>0</v>
      </c>
      <c r="R42" s="733">
        <v>1.3367</v>
      </c>
      <c r="S42" s="737">
        <f t="shared" si="5"/>
        <v>0</v>
      </c>
      <c r="T42" s="708"/>
      <c r="U42" s="708"/>
      <c r="V42" s="708"/>
      <c r="W42" s="123"/>
      <c r="X42" s="123"/>
      <c r="Y42" s="123"/>
      <c r="Z42" s="123"/>
      <c r="AA42" s="123"/>
      <c r="AB42" s="123"/>
    </row>
    <row r="43" spans="1:28" ht="15" thickBot="1" x14ac:dyDescent="0.25">
      <c r="A43" s="709"/>
      <c r="B43" s="765"/>
      <c r="C43" s="766"/>
      <c r="D43" s="766"/>
      <c r="E43" s="766"/>
      <c r="F43" s="766"/>
      <c r="G43" s="766"/>
      <c r="H43" s="767"/>
      <c r="I43" s="707"/>
      <c r="J43" s="707"/>
      <c r="K43" s="707"/>
      <c r="L43" s="708"/>
      <c r="M43" s="765"/>
      <c r="N43" s="766"/>
      <c r="O43" s="766"/>
      <c r="P43" s="766"/>
      <c r="Q43" s="766"/>
      <c r="R43" s="766"/>
      <c r="S43" s="767"/>
      <c r="T43" s="708"/>
      <c r="U43" s="708"/>
      <c r="V43" s="708"/>
      <c r="W43" s="123"/>
      <c r="X43" s="123"/>
      <c r="Y43" s="123"/>
      <c r="Z43" s="123"/>
      <c r="AA43" s="123"/>
      <c r="AB43" s="123"/>
    </row>
    <row r="44" spans="1:28" ht="15.75" thickBot="1" x14ac:dyDescent="0.25">
      <c r="A44" s="709"/>
      <c r="B44" s="746" t="s">
        <v>986</v>
      </c>
      <c r="C44" s="747"/>
      <c r="D44" s="747">
        <f>SUM(D39:D42)</f>
        <v>0</v>
      </c>
      <c r="E44" s="747"/>
      <c r="F44" s="749">
        <f>SUM(F39:F42)</f>
        <v>0</v>
      </c>
      <c r="G44" s="747"/>
      <c r="H44" s="750">
        <f>SUM(H39:H42)</f>
        <v>0</v>
      </c>
      <c r="I44" s="707"/>
      <c r="J44" s="707"/>
      <c r="K44" s="707"/>
      <c r="L44" s="708"/>
      <c r="M44" s="746" t="s">
        <v>986</v>
      </c>
      <c r="N44" s="747"/>
      <c r="O44" s="747">
        <f>SUM(O39:O42)</f>
        <v>0</v>
      </c>
      <c r="P44" s="747"/>
      <c r="Q44" s="749">
        <f>SUM(Q39:Q42)</f>
        <v>0</v>
      </c>
      <c r="R44" s="747"/>
      <c r="S44" s="750">
        <f>SUM(S39:S42)</f>
        <v>0</v>
      </c>
      <c r="T44" s="708"/>
      <c r="U44" s="708"/>
      <c r="V44" s="708"/>
      <c r="W44" s="123"/>
      <c r="X44" s="123"/>
      <c r="Y44" s="123"/>
      <c r="Z44" s="123"/>
      <c r="AA44" s="123"/>
      <c r="AB44" s="123"/>
    </row>
    <row r="45" spans="1:28" x14ac:dyDescent="0.2">
      <c r="A45" s="709"/>
      <c r="B45" s="720"/>
      <c r="C45" s="711"/>
      <c r="D45" s="711"/>
      <c r="E45" s="711"/>
      <c r="F45" s="783"/>
      <c r="G45" s="711"/>
      <c r="H45" s="768"/>
      <c r="I45" s="707"/>
      <c r="J45" s="707"/>
      <c r="K45" s="707"/>
      <c r="L45" s="708"/>
      <c r="M45" s="720"/>
      <c r="N45" s="711"/>
      <c r="O45" s="711"/>
      <c r="P45" s="711"/>
      <c r="Q45" s="783"/>
      <c r="R45" s="711"/>
      <c r="S45" s="768"/>
      <c r="T45" s="708"/>
      <c r="U45" s="708"/>
      <c r="V45" s="708"/>
      <c r="W45" s="123"/>
      <c r="X45" s="123"/>
      <c r="Y45" s="123"/>
      <c r="Z45" s="123"/>
      <c r="AA45" s="123"/>
      <c r="AB45" s="123"/>
    </row>
    <row r="46" spans="1:28" x14ac:dyDescent="0.2">
      <c r="A46" s="709"/>
      <c r="B46" s="720"/>
      <c r="C46" s="711"/>
      <c r="D46" s="711"/>
      <c r="E46" s="711"/>
      <c r="F46" s="783"/>
      <c r="G46" s="711"/>
      <c r="H46" s="768"/>
      <c r="I46" s="707"/>
      <c r="J46" s="707"/>
      <c r="K46" s="707"/>
      <c r="L46" s="708"/>
      <c r="M46" s="720"/>
      <c r="N46" s="711"/>
      <c r="O46" s="711"/>
      <c r="P46" s="711"/>
      <c r="Q46" s="783"/>
      <c r="R46" s="711"/>
      <c r="S46" s="768"/>
      <c r="T46" s="708"/>
      <c r="U46" s="708"/>
      <c r="V46" s="708"/>
      <c r="W46" s="123"/>
      <c r="X46" s="123"/>
      <c r="Y46" s="123"/>
      <c r="Z46" s="123"/>
      <c r="AA46" s="123"/>
      <c r="AB46" s="123"/>
    </row>
    <row r="47" spans="1:28" ht="15.75" x14ac:dyDescent="0.2">
      <c r="A47" s="709"/>
      <c r="B47" s="715" t="s">
        <v>1</v>
      </c>
      <c r="C47" s="716" t="s">
        <v>376</v>
      </c>
      <c r="D47" s="717"/>
      <c r="E47" s="709"/>
      <c r="F47" s="700">
        <f>$F$8</f>
        <v>38</v>
      </c>
      <c r="G47" s="709"/>
      <c r="H47" s="709"/>
      <c r="I47" s="707"/>
      <c r="J47" s="707"/>
      <c r="K47" s="707"/>
      <c r="L47" s="708"/>
      <c r="M47" s="715" t="s">
        <v>1</v>
      </c>
      <c r="N47" s="716" t="s">
        <v>376</v>
      </c>
      <c r="O47" s="717"/>
      <c r="P47" s="709"/>
      <c r="Q47" s="700">
        <f>$F$8</f>
        <v>38</v>
      </c>
      <c r="R47" s="709"/>
      <c r="S47" s="709"/>
      <c r="T47" s="708"/>
      <c r="U47" s="708"/>
      <c r="V47" s="708"/>
      <c r="W47" s="123"/>
      <c r="X47" s="123"/>
      <c r="Y47" s="123"/>
      <c r="Z47" s="123"/>
      <c r="AA47" s="123"/>
      <c r="AB47" s="123"/>
    </row>
    <row r="48" spans="1:28" ht="15" thickBot="1" x14ac:dyDescent="0.25">
      <c r="A48" s="784"/>
      <c r="B48" s="720"/>
      <c r="C48" s="711"/>
      <c r="D48" s="711"/>
      <c r="E48" s="711"/>
      <c r="F48" s="711"/>
      <c r="G48" s="711"/>
      <c r="H48" s="711"/>
      <c r="I48" s="785"/>
      <c r="J48" s="785"/>
      <c r="K48" s="785"/>
      <c r="L48" s="708"/>
      <c r="M48" s="720"/>
      <c r="N48" s="711"/>
      <c r="O48" s="711"/>
      <c r="P48" s="711"/>
      <c r="Q48" s="711"/>
      <c r="R48" s="711"/>
      <c r="S48" s="711"/>
      <c r="T48" s="708"/>
      <c r="U48" s="708"/>
      <c r="V48" s="708"/>
      <c r="W48" s="123"/>
      <c r="X48" s="123"/>
      <c r="Y48" s="123"/>
      <c r="Z48" s="123"/>
      <c r="AA48" s="123"/>
      <c r="AB48" s="123"/>
    </row>
    <row r="49" spans="1:28" ht="39" thickBot="1" x14ac:dyDescent="0.25">
      <c r="A49" s="786"/>
      <c r="B49" s="787"/>
      <c r="C49" s="788" t="s">
        <v>377</v>
      </c>
      <c r="D49" s="789" t="s">
        <v>378</v>
      </c>
      <c r="E49" s="790" t="s">
        <v>379</v>
      </c>
      <c r="F49" s="789" t="s">
        <v>380</v>
      </c>
      <c r="G49" s="790" t="s">
        <v>935</v>
      </c>
      <c r="H49" s="791" t="s">
        <v>295</v>
      </c>
      <c r="I49" s="785"/>
      <c r="J49" s="785"/>
      <c r="K49" s="785"/>
      <c r="L49" s="708"/>
      <c r="M49" s="787"/>
      <c r="N49" s="788" t="s">
        <v>377</v>
      </c>
      <c r="O49" s="789" t="s">
        <v>378</v>
      </c>
      <c r="P49" s="790" t="s">
        <v>379</v>
      </c>
      <c r="Q49" s="789" t="s">
        <v>380</v>
      </c>
      <c r="R49" s="790" t="s">
        <v>935</v>
      </c>
      <c r="S49" s="791" t="s">
        <v>295</v>
      </c>
      <c r="T49" s="708"/>
      <c r="U49" s="708"/>
      <c r="V49" s="708"/>
      <c r="W49" s="123"/>
      <c r="X49" s="123"/>
      <c r="Y49" s="123"/>
      <c r="Z49" s="123"/>
      <c r="AA49" s="123"/>
      <c r="AB49" s="123"/>
    </row>
    <row r="50" spans="1:28" x14ac:dyDescent="0.2">
      <c r="A50" s="786"/>
      <c r="B50" s="729"/>
      <c r="C50" s="730"/>
      <c r="D50" s="730"/>
      <c r="E50" s="730"/>
      <c r="F50" s="730"/>
      <c r="G50" s="730"/>
      <c r="H50" s="731"/>
      <c r="I50" s="785"/>
      <c r="J50" s="785"/>
      <c r="K50" s="785"/>
      <c r="L50" s="708"/>
      <c r="M50" s="729"/>
      <c r="N50" s="730"/>
      <c r="O50" s="730"/>
      <c r="P50" s="730"/>
      <c r="Q50" s="730"/>
      <c r="R50" s="730"/>
      <c r="S50" s="731"/>
      <c r="T50" s="708"/>
      <c r="U50" s="708"/>
      <c r="V50" s="708"/>
      <c r="W50" s="123"/>
      <c r="X50" s="123"/>
      <c r="Y50" s="123"/>
      <c r="Z50" s="123"/>
      <c r="AA50" s="123"/>
      <c r="AB50" s="123"/>
    </row>
    <row r="51" spans="1:28" ht="15" x14ac:dyDescent="0.2">
      <c r="A51" s="786"/>
      <c r="B51" s="732" t="s">
        <v>381</v>
      </c>
      <c r="C51" s="733">
        <v>7</v>
      </c>
      <c r="D51" s="135">
        <v>0</v>
      </c>
      <c r="E51" s="734">
        <f>IF($F$47=39,3.5714,3.4483)</f>
        <v>3.4483000000000001</v>
      </c>
      <c r="F51" s="735">
        <f>D51*E51</f>
        <v>0</v>
      </c>
      <c r="G51" s="736">
        <v>1</v>
      </c>
      <c r="H51" s="737">
        <f t="shared" ref="H51:H54" si="6">F51*G51/100</f>
        <v>0</v>
      </c>
      <c r="I51" s="785"/>
      <c r="J51" s="785"/>
      <c r="K51" s="785"/>
      <c r="L51" s="708"/>
      <c r="M51" s="732" t="s">
        <v>381</v>
      </c>
      <c r="N51" s="733">
        <v>7</v>
      </c>
      <c r="O51" s="135">
        <v>0</v>
      </c>
      <c r="P51" s="734">
        <f>IF($Q$47=39,3.5714,3.4483)</f>
        <v>3.4483000000000001</v>
      </c>
      <c r="Q51" s="735">
        <f>O51*P51</f>
        <v>0</v>
      </c>
      <c r="R51" s="736">
        <v>1</v>
      </c>
      <c r="S51" s="737">
        <f t="shared" ref="S51:S54" si="7">Q51*R51/100</f>
        <v>0</v>
      </c>
      <c r="T51" s="708"/>
      <c r="U51" s="708"/>
      <c r="V51" s="708"/>
      <c r="W51" s="123"/>
      <c r="X51" s="123"/>
      <c r="Y51" s="123"/>
      <c r="Z51" s="123"/>
      <c r="AA51" s="123"/>
      <c r="AB51" s="123"/>
    </row>
    <row r="52" spans="1:28" ht="15" x14ac:dyDescent="0.2">
      <c r="A52" s="786"/>
      <c r="B52" s="732" t="s">
        <v>1006</v>
      </c>
      <c r="C52" s="733">
        <v>7</v>
      </c>
      <c r="D52" s="135">
        <v>0</v>
      </c>
      <c r="E52" s="734">
        <f>IF($F$47=39,5,5)</f>
        <v>5</v>
      </c>
      <c r="F52" s="735">
        <f>D52*E52</f>
        <v>0</v>
      </c>
      <c r="G52" s="736">
        <v>1</v>
      </c>
      <c r="H52" s="737">
        <f t="shared" si="6"/>
        <v>0</v>
      </c>
      <c r="I52" s="785"/>
      <c r="J52" s="785"/>
      <c r="K52" s="785"/>
      <c r="L52" s="708"/>
      <c r="M52" s="732" t="s">
        <v>1006</v>
      </c>
      <c r="N52" s="733">
        <v>7</v>
      </c>
      <c r="O52" s="135">
        <v>0</v>
      </c>
      <c r="P52" s="734">
        <f>IF($Q$47=39,5,5)</f>
        <v>5</v>
      </c>
      <c r="Q52" s="735">
        <f>O52*P52</f>
        <v>0</v>
      </c>
      <c r="R52" s="736">
        <v>1</v>
      </c>
      <c r="S52" s="737">
        <f t="shared" si="7"/>
        <v>0</v>
      </c>
      <c r="T52" s="708"/>
      <c r="U52" s="708"/>
      <c r="V52" s="708"/>
      <c r="W52" s="123"/>
      <c r="X52" s="123"/>
      <c r="Y52" s="123"/>
      <c r="Z52" s="123"/>
      <c r="AA52" s="123"/>
      <c r="AB52" s="123"/>
    </row>
    <row r="53" spans="1:28" ht="15" x14ac:dyDescent="0.2">
      <c r="A53" s="786"/>
      <c r="B53" s="738" t="s">
        <v>382</v>
      </c>
      <c r="C53" s="733">
        <v>15</v>
      </c>
      <c r="D53" s="739"/>
      <c r="E53" s="792"/>
      <c r="F53" s="156">
        <v>0</v>
      </c>
      <c r="G53" s="733">
        <v>1.3367</v>
      </c>
      <c r="H53" s="737">
        <f t="shared" si="6"/>
        <v>0</v>
      </c>
      <c r="I53" s="785"/>
      <c r="J53" s="785"/>
      <c r="K53" s="785"/>
      <c r="L53" s="708"/>
      <c r="M53" s="738" t="s">
        <v>382</v>
      </c>
      <c r="N53" s="733">
        <v>15</v>
      </c>
      <c r="O53" s="739"/>
      <c r="P53" s="792"/>
      <c r="Q53" s="156">
        <v>0</v>
      </c>
      <c r="R53" s="733">
        <v>1.3367</v>
      </c>
      <c r="S53" s="737">
        <f t="shared" si="7"/>
        <v>0</v>
      </c>
      <c r="T53" s="708"/>
      <c r="U53" s="708"/>
      <c r="V53" s="708"/>
      <c r="W53" s="123"/>
      <c r="X53" s="123"/>
      <c r="Y53" s="123"/>
      <c r="Z53" s="123"/>
      <c r="AA53" s="123"/>
      <c r="AB53" s="123"/>
    </row>
    <row r="54" spans="1:28" ht="15" x14ac:dyDescent="0.2">
      <c r="A54" s="786"/>
      <c r="B54" s="732" t="s">
        <v>540</v>
      </c>
      <c r="C54" s="733">
        <v>7</v>
      </c>
      <c r="D54" s="739"/>
      <c r="E54" s="792"/>
      <c r="F54" s="156">
        <v>0</v>
      </c>
      <c r="G54" s="736">
        <v>1</v>
      </c>
      <c r="H54" s="737">
        <f t="shared" si="6"/>
        <v>0</v>
      </c>
      <c r="I54" s="785"/>
      <c r="J54" s="785"/>
      <c r="K54" s="785"/>
      <c r="L54" s="708"/>
      <c r="M54" s="732" t="s">
        <v>540</v>
      </c>
      <c r="N54" s="733">
        <v>7</v>
      </c>
      <c r="O54" s="739"/>
      <c r="P54" s="792"/>
      <c r="Q54" s="156">
        <v>0</v>
      </c>
      <c r="R54" s="736">
        <v>1</v>
      </c>
      <c r="S54" s="737">
        <f t="shared" si="7"/>
        <v>0</v>
      </c>
      <c r="T54" s="708"/>
      <c r="U54" s="708"/>
      <c r="V54" s="708"/>
      <c r="W54" s="123"/>
      <c r="X54" s="123"/>
      <c r="Y54" s="123"/>
      <c r="Z54" s="123"/>
      <c r="AA54" s="123"/>
      <c r="AB54" s="123"/>
    </row>
    <row r="55" spans="1:28" ht="15" thickBot="1" x14ac:dyDescent="0.25">
      <c r="A55" s="786"/>
      <c r="B55" s="765"/>
      <c r="C55" s="766"/>
      <c r="D55" s="766"/>
      <c r="E55" s="766"/>
      <c r="F55" s="766"/>
      <c r="G55" s="766"/>
      <c r="H55" s="767"/>
      <c r="I55" s="785"/>
      <c r="J55" s="785"/>
      <c r="K55" s="785"/>
      <c r="L55" s="708"/>
      <c r="M55" s="765"/>
      <c r="N55" s="766"/>
      <c r="O55" s="766"/>
      <c r="P55" s="766"/>
      <c r="Q55" s="766"/>
      <c r="R55" s="766"/>
      <c r="S55" s="767"/>
      <c r="T55" s="708"/>
      <c r="U55" s="708"/>
      <c r="V55" s="708"/>
      <c r="W55" s="123"/>
      <c r="X55" s="123"/>
      <c r="Y55" s="123"/>
      <c r="Z55" s="123"/>
      <c r="AA55" s="123"/>
      <c r="AB55" s="123"/>
    </row>
    <row r="56" spans="1:28" ht="15.75" thickBot="1" x14ac:dyDescent="0.25">
      <c r="A56" s="786"/>
      <c r="B56" s="746" t="s">
        <v>383</v>
      </c>
      <c r="C56" s="747"/>
      <c r="D56" s="747">
        <f>SUM(D51:D54)</f>
        <v>0</v>
      </c>
      <c r="E56" s="747"/>
      <c r="F56" s="749">
        <f>SUM(F51:F54)</f>
        <v>0</v>
      </c>
      <c r="G56" s="747"/>
      <c r="H56" s="750">
        <f>SUM(H51:H54)</f>
        <v>0</v>
      </c>
      <c r="I56" s="785"/>
      <c r="J56" s="785"/>
      <c r="K56" s="785"/>
      <c r="L56" s="708"/>
      <c r="M56" s="746" t="s">
        <v>383</v>
      </c>
      <c r="N56" s="747"/>
      <c r="O56" s="747">
        <f>SUM(O51:O54)</f>
        <v>0</v>
      </c>
      <c r="P56" s="747"/>
      <c r="Q56" s="749">
        <f>SUM(Q51:Q54)</f>
        <v>0</v>
      </c>
      <c r="R56" s="747"/>
      <c r="S56" s="750">
        <f>SUM(S51:S54)</f>
        <v>0</v>
      </c>
      <c r="T56" s="708"/>
      <c r="U56" s="708"/>
      <c r="V56" s="708"/>
      <c r="W56" s="123"/>
      <c r="X56" s="123"/>
      <c r="Y56" s="123"/>
      <c r="Z56" s="123"/>
      <c r="AA56" s="123"/>
      <c r="AB56" s="123"/>
    </row>
    <row r="57" spans="1:28" ht="15" thickBot="1" x14ac:dyDescent="0.25">
      <c r="A57" s="786"/>
      <c r="B57" s="775"/>
      <c r="C57" s="754"/>
      <c r="D57" s="754"/>
      <c r="E57" s="776"/>
      <c r="F57" s="777"/>
      <c r="G57" s="754"/>
      <c r="H57" s="778"/>
      <c r="I57" s="785"/>
      <c r="J57" s="785"/>
      <c r="K57" s="785"/>
      <c r="L57" s="708"/>
      <c r="M57" s="775"/>
      <c r="N57" s="754"/>
      <c r="O57" s="754"/>
      <c r="P57" s="776"/>
      <c r="Q57" s="777"/>
      <c r="R57" s="754"/>
      <c r="S57" s="778"/>
      <c r="T57" s="708"/>
      <c r="U57" s="708"/>
      <c r="V57" s="708"/>
      <c r="W57" s="123"/>
      <c r="X57" s="123"/>
      <c r="Y57" s="123"/>
      <c r="Z57" s="123"/>
      <c r="AA57" s="123"/>
      <c r="AB57" s="123"/>
    </row>
    <row r="58" spans="1:28" ht="15" x14ac:dyDescent="0.2">
      <c r="A58" s="786"/>
      <c r="B58" s="757" t="s">
        <v>384</v>
      </c>
      <c r="C58" s="758">
        <v>7</v>
      </c>
      <c r="D58" s="135">
        <v>0</v>
      </c>
      <c r="E58" s="734">
        <f>IF($F$47=39,3.5714,3.4483)</f>
        <v>3.4483000000000001</v>
      </c>
      <c r="F58" s="793">
        <f>D58*E58</f>
        <v>0</v>
      </c>
      <c r="G58" s="794">
        <v>1</v>
      </c>
      <c r="H58" s="762">
        <f>F58*G58/100</f>
        <v>0</v>
      </c>
      <c r="I58" s="785"/>
      <c r="J58" s="785"/>
      <c r="K58" s="785"/>
      <c r="L58" s="708"/>
      <c r="M58" s="757" t="s">
        <v>384</v>
      </c>
      <c r="N58" s="758">
        <v>7</v>
      </c>
      <c r="O58" s="135">
        <v>0</v>
      </c>
      <c r="P58" s="734">
        <f>IF($Q$47=39,3.5714,3.4483)</f>
        <v>3.4483000000000001</v>
      </c>
      <c r="Q58" s="793">
        <f>O58*P58</f>
        <v>0</v>
      </c>
      <c r="R58" s="761">
        <v>1</v>
      </c>
      <c r="S58" s="762">
        <f>Q58*R58/100</f>
        <v>0</v>
      </c>
      <c r="T58" s="708"/>
      <c r="U58" s="708"/>
      <c r="V58" s="708"/>
      <c r="W58" s="123"/>
      <c r="X58" s="123"/>
      <c r="Y58" s="123"/>
      <c r="Z58" s="123"/>
      <c r="AA58" s="123"/>
      <c r="AB58" s="123"/>
    </row>
    <row r="59" spans="1:28" ht="15" x14ac:dyDescent="0.2">
      <c r="A59" s="786"/>
      <c r="B59" s="732" t="s">
        <v>385</v>
      </c>
      <c r="C59" s="733">
        <v>10</v>
      </c>
      <c r="D59" s="135">
        <v>0</v>
      </c>
      <c r="E59" s="734">
        <f>IF($F$47=39,3.5714,3.4483)</f>
        <v>3.4483000000000001</v>
      </c>
      <c r="F59" s="735">
        <f>D59*E59</f>
        <v>0</v>
      </c>
      <c r="G59" s="733">
        <v>1.1263000000000001</v>
      </c>
      <c r="H59" s="737">
        <f>F59*G59/100</f>
        <v>0</v>
      </c>
      <c r="I59" s="785"/>
      <c r="J59" s="785"/>
      <c r="K59" s="785"/>
      <c r="L59" s="708"/>
      <c r="M59" s="732" t="s">
        <v>385</v>
      </c>
      <c r="N59" s="733">
        <v>10</v>
      </c>
      <c r="O59" s="135">
        <v>0</v>
      </c>
      <c r="P59" s="734">
        <f>IF($Q$47=39,3.5714,3.4483)</f>
        <v>3.4483000000000001</v>
      </c>
      <c r="Q59" s="735">
        <f>O59*P59</f>
        <v>0</v>
      </c>
      <c r="R59" s="733">
        <v>1.1263000000000001</v>
      </c>
      <c r="S59" s="737">
        <f>Q59*R59/100</f>
        <v>0</v>
      </c>
      <c r="T59" s="708"/>
      <c r="U59" s="708"/>
      <c r="V59" s="708"/>
      <c r="W59" s="123"/>
      <c r="X59" s="123"/>
      <c r="Y59" s="123"/>
      <c r="Z59" s="123"/>
      <c r="AA59" s="123"/>
      <c r="AB59" s="123"/>
    </row>
    <row r="60" spans="1:28" ht="15" x14ac:dyDescent="0.2">
      <c r="A60" s="786"/>
      <c r="B60" s="732" t="s">
        <v>386</v>
      </c>
      <c r="C60" s="733">
        <v>7</v>
      </c>
      <c r="D60" s="135">
        <v>0</v>
      </c>
      <c r="E60" s="734">
        <f>IF($F$47=39,3.5714,3.4483)</f>
        <v>3.4483000000000001</v>
      </c>
      <c r="F60" s="763">
        <f>D60*E60</f>
        <v>0</v>
      </c>
      <c r="G60" s="736">
        <v>1</v>
      </c>
      <c r="H60" s="737">
        <f>F60*G60/100</f>
        <v>0</v>
      </c>
      <c r="I60" s="785"/>
      <c r="J60" s="785"/>
      <c r="K60" s="785"/>
      <c r="L60" s="708"/>
      <c r="M60" s="732" t="s">
        <v>386</v>
      </c>
      <c r="N60" s="733">
        <v>7</v>
      </c>
      <c r="O60" s="135">
        <v>0</v>
      </c>
      <c r="P60" s="734">
        <f>IF($Q$47=39,3.5714,3.4483)</f>
        <v>3.4483000000000001</v>
      </c>
      <c r="Q60" s="763">
        <f>O60*P60</f>
        <v>0</v>
      </c>
      <c r="R60" s="736">
        <v>1</v>
      </c>
      <c r="S60" s="737">
        <f>Q60*R60/100</f>
        <v>0</v>
      </c>
      <c r="T60" s="708"/>
      <c r="U60" s="708"/>
      <c r="V60" s="708"/>
      <c r="W60" s="123"/>
      <c r="X60" s="123"/>
      <c r="Y60" s="123"/>
      <c r="Z60" s="123"/>
      <c r="AA60" s="123"/>
      <c r="AB60" s="123"/>
    </row>
    <row r="61" spans="1:28" ht="15" x14ac:dyDescent="0.2">
      <c r="A61" s="786"/>
      <c r="B61" s="732" t="s">
        <v>387</v>
      </c>
      <c r="C61" s="733">
        <v>15</v>
      </c>
      <c r="D61" s="739"/>
      <c r="E61" s="764"/>
      <c r="F61" s="156">
        <v>0</v>
      </c>
      <c r="G61" s="733">
        <v>1.3367</v>
      </c>
      <c r="H61" s="737">
        <f>F61*G61/100</f>
        <v>0</v>
      </c>
      <c r="I61" s="785"/>
      <c r="J61" s="785"/>
      <c r="K61" s="785"/>
      <c r="L61" s="708"/>
      <c r="M61" s="732" t="s">
        <v>387</v>
      </c>
      <c r="N61" s="733">
        <v>15</v>
      </c>
      <c r="O61" s="739"/>
      <c r="P61" s="764"/>
      <c r="Q61" s="156">
        <v>0</v>
      </c>
      <c r="R61" s="733">
        <v>1.3367</v>
      </c>
      <c r="S61" s="737">
        <f>Q61*R61/100</f>
        <v>0</v>
      </c>
      <c r="T61" s="708"/>
      <c r="U61" s="708"/>
      <c r="V61" s="708"/>
      <c r="W61" s="123"/>
      <c r="X61" s="123"/>
      <c r="Y61" s="123"/>
      <c r="Z61" s="123"/>
      <c r="AA61" s="123"/>
      <c r="AB61" s="123"/>
    </row>
    <row r="62" spans="1:28" ht="15" thickBot="1" x14ac:dyDescent="0.25">
      <c r="A62" s="786"/>
      <c r="B62" s="765"/>
      <c r="C62" s="766"/>
      <c r="D62" s="766"/>
      <c r="E62" s="766"/>
      <c r="F62" s="766"/>
      <c r="G62" s="766"/>
      <c r="H62" s="767"/>
      <c r="I62" s="785"/>
      <c r="J62" s="785"/>
      <c r="K62" s="785"/>
      <c r="L62" s="708"/>
      <c r="M62" s="765"/>
      <c r="N62" s="766"/>
      <c r="O62" s="766"/>
      <c r="P62" s="766"/>
      <c r="Q62" s="766"/>
      <c r="R62" s="766"/>
      <c r="S62" s="767"/>
      <c r="T62" s="708"/>
      <c r="U62" s="708"/>
      <c r="V62" s="708"/>
      <c r="W62" s="123"/>
      <c r="X62" s="123"/>
      <c r="Y62" s="123"/>
      <c r="Z62" s="123"/>
      <c r="AA62" s="123"/>
      <c r="AB62" s="123"/>
    </row>
    <row r="63" spans="1:28" ht="15.75" thickBot="1" x14ac:dyDescent="0.25">
      <c r="A63" s="786"/>
      <c r="B63" s="746" t="s">
        <v>986</v>
      </c>
      <c r="C63" s="795"/>
      <c r="D63" s="795">
        <f>SUM(D58:D61)</f>
        <v>0</v>
      </c>
      <c r="E63" s="795"/>
      <c r="F63" s="796">
        <f>SUM(F58:F61)</f>
        <v>0</v>
      </c>
      <c r="G63" s="795"/>
      <c r="H63" s="797">
        <f>SUM(H58:H61)</f>
        <v>0</v>
      </c>
      <c r="I63" s="785"/>
      <c r="J63" s="785"/>
      <c r="K63" s="785"/>
      <c r="L63" s="708"/>
      <c r="M63" s="746" t="s">
        <v>986</v>
      </c>
      <c r="N63" s="795"/>
      <c r="O63" s="795">
        <f>SUM(O58:O61)</f>
        <v>0</v>
      </c>
      <c r="P63" s="795"/>
      <c r="Q63" s="796">
        <f>SUM(Q58:Q61)</f>
        <v>0</v>
      </c>
      <c r="R63" s="795"/>
      <c r="S63" s="797">
        <f>SUM(S58:S61)</f>
        <v>0</v>
      </c>
      <c r="T63" s="708"/>
      <c r="U63" s="708"/>
      <c r="V63" s="708"/>
      <c r="W63" s="123"/>
      <c r="X63" s="123"/>
      <c r="Y63" s="123"/>
      <c r="Z63" s="123"/>
      <c r="AA63" s="123"/>
      <c r="AB63" s="123"/>
    </row>
    <row r="64" spans="1:28" x14ac:dyDescent="0.2">
      <c r="A64" s="786"/>
      <c r="B64" s="798"/>
      <c r="C64" s="799"/>
      <c r="D64" s="784"/>
      <c r="E64" s="784"/>
      <c r="F64" s="784"/>
      <c r="G64" s="784"/>
      <c r="H64" s="784"/>
      <c r="I64" s="785"/>
      <c r="J64" s="785"/>
      <c r="K64" s="785"/>
      <c r="L64" s="708"/>
      <c r="M64" s="798"/>
      <c r="N64" s="799"/>
      <c r="O64" s="799"/>
      <c r="P64" s="799"/>
      <c r="Q64" s="799"/>
      <c r="R64" s="799"/>
      <c r="S64" s="799"/>
      <c r="T64" s="708"/>
      <c r="U64" s="708"/>
      <c r="V64" s="708"/>
      <c r="W64" s="123"/>
      <c r="X64" s="123"/>
      <c r="Y64" s="123"/>
      <c r="Z64" s="123"/>
      <c r="AA64" s="123"/>
      <c r="AB64" s="123"/>
    </row>
    <row r="65" spans="1:28" x14ac:dyDescent="0.2">
      <c r="A65" s="786"/>
      <c r="B65" s="798"/>
      <c r="C65" s="799"/>
      <c r="D65" s="784"/>
      <c r="E65" s="784"/>
      <c r="F65" s="784"/>
      <c r="G65" s="784"/>
      <c r="H65" s="784"/>
      <c r="I65" s="785"/>
      <c r="J65" s="785"/>
      <c r="K65" s="785"/>
      <c r="L65" s="708"/>
      <c r="M65" s="798"/>
      <c r="N65" s="799"/>
      <c r="O65" s="799"/>
      <c r="P65" s="799"/>
      <c r="Q65" s="799"/>
      <c r="R65" s="799"/>
      <c r="S65" s="799"/>
      <c r="T65" s="708"/>
      <c r="U65" s="708"/>
      <c r="V65" s="708"/>
      <c r="W65" s="123"/>
      <c r="X65" s="123"/>
      <c r="Y65" s="123"/>
      <c r="Z65" s="123"/>
      <c r="AA65" s="123"/>
      <c r="AB65" s="123"/>
    </row>
    <row r="66" spans="1:28" ht="15.75" x14ac:dyDescent="0.2">
      <c r="A66" s="786"/>
      <c r="B66" s="715" t="s">
        <v>280</v>
      </c>
      <c r="C66" s="716" t="s">
        <v>376</v>
      </c>
      <c r="D66" s="717"/>
      <c r="E66" s="709"/>
      <c r="F66" s="700">
        <f>$F$8</f>
        <v>38</v>
      </c>
      <c r="G66" s="711"/>
      <c r="H66" s="711"/>
      <c r="I66" s="785"/>
      <c r="J66" s="785"/>
      <c r="K66" s="785"/>
      <c r="L66" s="708"/>
      <c r="M66" s="715" t="s">
        <v>280</v>
      </c>
      <c r="N66" s="716" t="s">
        <v>376</v>
      </c>
      <c r="O66" s="717"/>
      <c r="P66" s="709"/>
      <c r="Q66" s="700">
        <f>$F$8</f>
        <v>38</v>
      </c>
      <c r="R66" s="711"/>
      <c r="S66" s="711"/>
      <c r="T66" s="708"/>
      <c r="U66" s="708"/>
      <c r="V66" s="708"/>
      <c r="W66" s="123"/>
      <c r="X66" s="123"/>
      <c r="Y66" s="123"/>
      <c r="Z66" s="123"/>
      <c r="AA66" s="123"/>
      <c r="AB66" s="123"/>
    </row>
    <row r="67" spans="1:28" ht="15" thickBot="1" x14ac:dyDescent="0.25">
      <c r="A67" s="786"/>
      <c r="B67" s="720"/>
      <c r="C67" s="711"/>
      <c r="D67" s="711"/>
      <c r="E67" s="711"/>
      <c r="F67" s="711"/>
      <c r="G67" s="711"/>
      <c r="H67" s="711"/>
      <c r="I67" s="785"/>
      <c r="J67" s="785"/>
      <c r="K67" s="785"/>
      <c r="L67" s="708"/>
      <c r="M67" s="720"/>
      <c r="N67" s="711"/>
      <c r="O67" s="711"/>
      <c r="P67" s="711"/>
      <c r="Q67" s="711"/>
      <c r="R67" s="711"/>
      <c r="S67" s="711"/>
      <c r="T67" s="708"/>
      <c r="U67" s="708"/>
      <c r="V67" s="708"/>
      <c r="W67" s="123"/>
      <c r="X67" s="123"/>
      <c r="Y67" s="123"/>
      <c r="Z67" s="123"/>
      <c r="AA67" s="123"/>
      <c r="AB67" s="123"/>
    </row>
    <row r="68" spans="1:28" ht="39" thickBot="1" x14ac:dyDescent="0.25">
      <c r="A68" s="786"/>
      <c r="B68" s="800"/>
      <c r="C68" s="801" t="s">
        <v>377</v>
      </c>
      <c r="D68" s="802" t="s">
        <v>378</v>
      </c>
      <c r="E68" s="803" t="s">
        <v>379</v>
      </c>
      <c r="F68" s="802" t="s">
        <v>380</v>
      </c>
      <c r="G68" s="803" t="s">
        <v>935</v>
      </c>
      <c r="H68" s="804" t="s">
        <v>295</v>
      </c>
      <c r="I68" s="785"/>
      <c r="J68" s="785"/>
      <c r="K68" s="785"/>
      <c r="L68" s="713"/>
      <c r="M68" s="800"/>
      <c r="N68" s="801" t="s">
        <v>377</v>
      </c>
      <c r="O68" s="802" t="s">
        <v>378</v>
      </c>
      <c r="P68" s="803" t="s">
        <v>379</v>
      </c>
      <c r="Q68" s="802" t="s">
        <v>380</v>
      </c>
      <c r="R68" s="803" t="s">
        <v>935</v>
      </c>
      <c r="S68" s="804" t="s">
        <v>295</v>
      </c>
      <c r="T68" s="708"/>
      <c r="U68" s="708"/>
      <c r="V68" s="708"/>
      <c r="W68" s="123"/>
      <c r="X68" s="123"/>
      <c r="Y68" s="123"/>
      <c r="Z68" s="123"/>
      <c r="AA68" s="123"/>
      <c r="AB68" s="123"/>
    </row>
    <row r="69" spans="1:28" x14ac:dyDescent="0.2">
      <c r="A69" s="805"/>
      <c r="B69" s="729"/>
      <c r="C69" s="730"/>
      <c r="D69" s="730"/>
      <c r="E69" s="730"/>
      <c r="F69" s="730"/>
      <c r="G69" s="730"/>
      <c r="H69" s="731"/>
      <c r="I69" s="707"/>
      <c r="J69" s="707"/>
      <c r="K69" s="707"/>
      <c r="L69" s="708"/>
      <c r="M69" s="729"/>
      <c r="N69" s="730"/>
      <c r="O69" s="730"/>
      <c r="P69" s="730"/>
      <c r="Q69" s="730"/>
      <c r="R69" s="730"/>
      <c r="S69" s="731"/>
      <c r="T69" s="708"/>
      <c r="U69" s="708"/>
      <c r="V69" s="708"/>
      <c r="W69" s="123"/>
      <c r="X69" s="123"/>
      <c r="Y69" s="123"/>
      <c r="Z69" s="123"/>
      <c r="AA69" s="123"/>
      <c r="AB69" s="123"/>
    </row>
    <row r="70" spans="1:28" ht="15" x14ac:dyDescent="0.2">
      <c r="A70" s="805"/>
      <c r="B70" s="732" t="s">
        <v>381</v>
      </c>
      <c r="C70" s="733">
        <v>10</v>
      </c>
      <c r="D70" s="135">
        <v>0</v>
      </c>
      <c r="E70" s="734">
        <f>IF($F$66=39,3.5714,3.4483)</f>
        <v>3.4483000000000001</v>
      </c>
      <c r="F70" s="735">
        <f>D70*E70</f>
        <v>0</v>
      </c>
      <c r="G70" s="733">
        <v>1.1263000000000001</v>
      </c>
      <c r="H70" s="737">
        <f t="shared" ref="H70:H73" si="8">F70*G70/100</f>
        <v>0</v>
      </c>
      <c r="I70" s="707"/>
      <c r="J70" s="707"/>
      <c r="K70" s="707"/>
      <c r="L70" s="708"/>
      <c r="M70" s="732" t="s">
        <v>381</v>
      </c>
      <c r="N70" s="733">
        <v>10</v>
      </c>
      <c r="O70" s="135">
        <v>0</v>
      </c>
      <c r="P70" s="734">
        <f>IF($Q$66=39,3.5714,3.4483)</f>
        <v>3.4483000000000001</v>
      </c>
      <c r="Q70" s="735">
        <f>O70*P70</f>
        <v>0</v>
      </c>
      <c r="R70" s="733">
        <v>1.1263000000000001</v>
      </c>
      <c r="S70" s="737">
        <f t="shared" ref="S70:S73" si="9">Q70*R70/100</f>
        <v>0</v>
      </c>
      <c r="T70" s="708"/>
      <c r="U70" s="708"/>
      <c r="V70" s="708"/>
      <c r="W70" s="123"/>
      <c r="X70" s="123"/>
      <c r="Y70" s="123"/>
      <c r="Z70" s="123"/>
      <c r="AA70" s="123"/>
      <c r="AB70" s="123"/>
    </row>
    <row r="71" spans="1:28" ht="15" x14ac:dyDescent="0.2">
      <c r="A71" s="805"/>
      <c r="B71" s="732" t="s">
        <v>1006</v>
      </c>
      <c r="C71" s="733">
        <v>10</v>
      </c>
      <c r="D71" s="135">
        <v>0</v>
      </c>
      <c r="E71" s="734">
        <f>IF($F$66=39,5,5)</f>
        <v>5</v>
      </c>
      <c r="F71" s="735">
        <f>D71*E71</f>
        <v>0</v>
      </c>
      <c r="G71" s="733">
        <v>1.1263000000000001</v>
      </c>
      <c r="H71" s="737">
        <f t="shared" si="8"/>
        <v>0</v>
      </c>
      <c r="I71" s="707"/>
      <c r="J71" s="707"/>
      <c r="K71" s="707"/>
      <c r="L71" s="708"/>
      <c r="M71" s="732" t="s">
        <v>1006</v>
      </c>
      <c r="N71" s="733">
        <v>10</v>
      </c>
      <c r="O71" s="135">
        <v>0</v>
      </c>
      <c r="P71" s="734">
        <f>IF($Q$66=39,5,5)</f>
        <v>5</v>
      </c>
      <c r="Q71" s="735">
        <f>O71*P71</f>
        <v>0</v>
      </c>
      <c r="R71" s="733">
        <v>1.1263000000000001</v>
      </c>
      <c r="S71" s="737">
        <f t="shared" si="9"/>
        <v>0</v>
      </c>
      <c r="T71" s="708"/>
      <c r="U71" s="708"/>
      <c r="V71" s="708"/>
      <c r="W71" s="123"/>
      <c r="X71" s="123"/>
      <c r="Y71" s="123"/>
      <c r="Z71" s="123"/>
      <c r="AA71" s="123"/>
      <c r="AB71" s="123"/>
    </row>
    <row r="72" spans="1:28" ht="15" x14ac:dyDescent="0.2">
      <c r="A72" s="805"/>
      <c r="B72" s="738" t="s">
        <v>382</v>
      </c>
      <c r="C72" s="733">
        <v>15</v>
      </c>
      <c r="D72" s="739"/>
      <c r="E72" s="792"/>
      <c r="F72" s="156">
        <v>0</v>
      </c>
      <c r="G72" s="733">
        <v>1.3367</v>
      </c>
      <c r="H72" s="737">
        <f t="shared" si="8"/>
        <v>0</v>
      </c>
      <c r="I72" s="707"/>
      <c r="J72" s="707"/>
      <c r="K72" s="707"/>
      <c r="L72" s="708"/>
      <c r="M72" s="738" t="s">
        <v>382</v>
      </c>
      <c r="N72" s="733">
        <v>15</v>
      </c>
      <c r="O72" s="739"/>
      <c r="P72" s="792"/>
      <c r="Q72" s="156">
        <v>0</v>
      </c>
      <c r="R72" s="733">
        <v>1.3367</v>
      </c>
      <c r="S72" s="737">
        <f t="shared" si="9"/>
        <v>0</v>
      </c>
      <c r="T72" s="708"/>
      <c r="U72" s="708"/>
      <c r="V72" s="708"/>
      <c r="W72" s="123"/>
      <c r="X72" s="123"/>
      <c r="Y72" s="123"/>
      <c r="Z72" s="123"/>
      <c r="AA72" s="123"/>
      <c r="AB72" s="123"/>
    </row>
    <row r="73" spans="1:28" ht="15" x14ac:dyDescent="0.2">
      <c r="A73" s="805"/>
      <c r="B73" s="732" t="s">
        <v>540</v>
      </c>
      <c r="C73" s="733">
        <v>10</v>
      </c>
      <c r="D73" s="739"/>
      <c r="E73" s="792"/>
      <c r="F73" s="156">
        <v>0</v>
      </c>
      <c r="G73" s="733">
        <v>1.1263000000000001</v>
      </c>
      <c r="H73" s="737">
        <f t="shared" si="8"/>
        <v>0</v>
      </c>
      <c r="I73" s="707"/>
      <c r="J73" s="707"/>
      <c r="K73" s="707"/>
      <c r="L73" s="708"/>
      <c r="M73" s="732" t="s">
        <v>540</v>
      </c>
      <c r="N73" s="733">
        <v>10</v>
      </c>
      <c r="O73" s="739"/>
      <c r="P73" s="792"/>
      <c r="Q73" s="156">
        <v>0</v>
      </c>
      <c r="R73" s="733">
        <v>1.1263000000000001</v>
      </c>
      <c r="S73" s="737">
        <f t="shared" si="9"/>
        <v>0</v>
      </c>
      <c r="T73" s="708"/>
      <c r="U73" s="708"/>
      <c r="V73" s="708"/>
      <c r="W73" s="123"/>
      <c r="X73" s="123"/>
      <c r="Y73" s="123"/>
      <c r="Z73" s="123"/>
      <c r="AA73" s="123"/>
      <c r="AB73" s="123"/>
    </row>
    <row r="74" spans="1:28" ht="15" thickBot="1" x14ac:dyDescent="0.25">
      <c r="A74" s="805"/>
      <c r="B74" s="742"/>
      <c r="C74" s="743"/>
      <c r="D74" s="743"/>
      <c r="E74" s="743"/>
      <c r="F74" s="743"/>
      <c r="G74" s="743"/>
      <c r="H74" s="745"/>
      <c r="I74" s="707"/>
      <c r="J74" s="707"/>
      <c r="K74" s="707"/>
      <c r="L74" s="708"/>
      <c r="M74" s="742"/>
      <c r="N74" s="743"/>
      <c r="O74" s="743"/>
      <c r="P74" s="743"/>
      <c r="Q74" s="743"/>
      <c r="R74" s="743"/>
      <c r="S74" s="745"/>
      <c r="T74" s="708"/>
      <c r="U74" s="708"/>
      <c r="V74" s="708"/>
      <c r="W74" s="123"/>
      <c r="X74" s="123"/>
      <c r="Y74" s="123"/>
      <c r="Z74" s="123"/>
      <c r="AA74" s="123"/>
      <c r="AB74" s="123"/>
    </row>
    <row r="75" spans="1:28" ht="15.75" thickBot="1" x14ac:dyDescent="0.25">
      <c r="A75" s="805"/>
      <c r="B75" s="746" t="s">
        <v>383</v>
      </c>
      <c r="C75" s="747"/>
      <c r="D75" s="747">
        <f>SUM(D70:D73)</f>
        <v>0</v>
      </c>
      <c r="E75" s="747"/>
      <c r="F75" s="749">
        <f>SUM(F70:F73)</f>
        <v>0</v>
      </c>
      <c r="G75" s="747"/>
      <c r="H75" s="750">
        <f>SUM(H70:H73)</f>
        <v>0</v>
      </c>
      <c r="I75" s="707"/>
      <c r="J75" s="707"/>
      <c r="K75" s="707"/>
      <c r="L75" s="708"/>
      <c r="M75" s="746" t="s">
        <v>383</v>
      </c>
      <c r="N75" s="747"/>
      <c r="O75" s="747">
        <f>SUM(O70:O73)</f>
        <v>0</v>
      </c>
      <c r="P75" s="747"/>
      <c r="Q75" s="749">
        <f>SUM(Q70:Q73)</f>
        <v>0</v>
      </c>
      <c r="R75" s="747"/>
      <c r="S75" s="750">
        <f>SUM(S70:S73)</f>
        <v>0</v>
      </c>
      <c r="T75" s="708"/>
      <c r="U75" s="708"/>
      <c r="V75" s="708"/>
      <c r="W75" s="123"/>
      <c r="X75" s="123"/>
      <c r="Y75" s="123"/>
      <c r="Z75" s="123"/>
      <c r="AA75" s="123"/>
      <c r="AB75" s="123"/>
    </row>
    <row r="76" spans="1:28" ht="15" thickBot="1" x14ac:dyDescent="0.25">
      <c r="A76" s="805"/>
      <c r="B76" s="775"/>
      <c r="C76" s="754"/>
      <c r="D76" s="754"/>
      <c r="E76" s="776"/>
      <c r="F76" s="777"/>
      <c r="G76" s="754"/>
      <c r="H76" s="778"/>
      <c r="I76" s="707"/>
      <c r="J76" s="707"/>
      <c r="K76" s="707"/>
      <c r="L76" s="708"/>
      <c r="M76" s="775"/>
      <c r="N76" s="754"/>
      <c r="O76" s="754"/>
      <c r="P76" s="776"/>
      <c r="Q76" s="777"/>
      <c r="R76" s="754"/>
      <c r="S76" s="778"/>
      <c r="T76" s="708"/>
      <c r="U76" s="708"/>
      <c r="V76" s="708"/>
      <c r="W76" s="123"/>
      <c r="X76" s="123"/>
      <c r="Y76" s="123"/>
      <c r="Z76" s="123"/>
      <c r="AA76" s="123"/>
      <c r="AB76" s="123"/>
    </row>
    <row r="77" spans="1:28" ht="15" x14ac:dyDescent="0.2">
      <c r="A77" s="805"/>
      <c r="B77" s="757" t="s">
        <v>384</v>
      </c>
      <c r="C77" s="806">
        <v>10</v>
      </c>
      <c r="D77" s="135">
        <v>0</v>
      </c>
      <c r="E77" s="734">
        <f>IF($F$66=39,3.5714,3.4483)</f>
        <v>3.4483000000000001</v>
      </c>
      <c r="F77" s="793">
        <f>D77*E77</f>
        <v>0</v>
      </c>
      <c r="G77" s="733">
        <v>1.1263000000000001</v>
      </c>
      <c r="H77" s="762">
        <f>F77*G77/100</f>
        <v>0</v>
      </c>
      <c r="I77" s="707"/>
      <c r="J77" s="707"/>
      <c r="K77" s="707"/>
      <c r="L77" s="708"/>
      <c r="M77" s="757" t="s">
        <v>384</v>
      </c>
      <c r="N77" s="806">
        <v>10</v>
      </c>
      <c r="O77" s="135">
        <v>0</v>
      </c>
      <c r="P77" s="734">
        <f>IF($Q$66=39,3.5714,3.4483)</f>
        <v>3.4483000000000001</v>
      </c>
      <c r="Q77" s="793">
        <f>O77*P77</f>
        <v>0</v>
      </c>
      <c r="R77" s="733">
        <v>1.1263000000000001</v>
      </c>
      <c r="S77" s="762">
        <f>Q77*R77/100</f>
        <v>0</v>
      </c>
      <c r="T77" s="708"/>
      <c r="U77" s="708"/>
      <c r="V77" s="708"/>
      <c r="W77" s="123"/>
      <c r="X77" s="123"/>
      <c r="Y77" s="123"/>
      <c r="Z77" s="123"/>
      <c r="AA77" s="123"/>
      <c r="AB77" s="123"/>
    </row>
    <row r="78" spans="1:28" ht="15" x14ac:dyDescent="0.2">
      <c r="A78" s="805"/>
      <c r="B78" s="732" t="s">
        <v>385</v>
      </c>
      <c r="C78" s="739">
        <v>10</v>
      </c>
      <c r="D78" s="135">
        <v>0</v>
      </c>
      <c r="E78" s="734">
        <f>IF($F$66=39,3.5714,3.4483)</f>
        <v>3.4483000000000001</v>
      </c>
      <c r="F78" s="735">
        <f>D78*E78</f>
        <v>0</v>
      </c>
      <c r="G78" s="733">
        <v>1.1263000000000001</v>
      </c>
      <c r="H78" s="737">
        <f>F78*G78/100</f>
        <v>0</v>
      </c>
      <c r="I78" s="707"/>
      <c r="J78" s="707"/>
      <c r="K78" s="707"/>
      <c r="L78" s="708"/>
      <c r="M78" s="732" t="s">
        <v>385</v>
      </c>
      <c r="N78" s="739">
        <v>10</v>
      </c>
      <c r="O78" s="135">
        <v>0</v>
      </c>
      <c r="P78" s="734">
        <f>IF($Q$66=39,3.5714,3.4483)</f>
        <v>3.4483000000000001</v>
      </c>
      <c r="Q78" s="735">
        <f>O78*P78</f>
        <v>0</v>
      </c>
      <c r="R78" s="733">
        <v>1.1263000000000001</v>
      </c>
      <c r="S78" s="737">
        <f>Q78*R78/100</f>
        <v>0</v>
      </c>
      <c r="T78" s="708"/>
      <c r="U78" s="708"/>
      <c r="V78" s="708"/>
      <c r="W78" s="123"/>
      <c r="X78" s="123"/>
      <c r="Y78" s="123"/>
      <c r="Z78" s="123"/>
      <c r="AA78" s="123"/>
      <c r="AB78" s="123"/>
    </row>
    <row r="79" spans="1:28" ht="15" x14ac:dyDescent="0.2">
      <c r="A79" s="805"/>
      <c r="B79" s="732" t="s">
        <v>386</v>
      </c>
      <c r="C79" s="733">
        <v>10</v>
      </c>
      <c r="D79" s="135">
        <v>0</v>
      </c>
      <c r="E79" s="734">
        <f>IF($F$66=39,3.5714,3.4483)</f>
        <v>3.4483000000000001</v>
      </c>
      <c r="F79" s="763">
        <f>D79*E79</f>
        <v>0</v>
      </c>
      <c r="G79" s="733">
        <v>1.1263000000000001</v>
      </c>
      <c r="H79" s="737">
        <f>F79*G79/100</f>
        <v>0</v>
      </c>
      <c r="I79" s="707"/>
      <c r="J79" s="707"/>
      <c r="K79" s="707"/>
      <c r="L79" s="708"/>
      <c r="M79" s="732" t="s">
        <v>386</v>
      </c>
      <c r="N79" s="733">
        <v>10</v>
      </c>
      <c r="O79" s="135">
        <v>0</v>
      </c>
      <c r="P79" s="734">
        <f>IF($Q$66=39,3.5714,3.4483)</f>
        <v>3.4483000000000001</v>
      </c>
      <c r="Q79" s="763">
        <f>O79*P79</f>
        <v>0</v>
      </c>
      <c r="R79" s="733">
        <v>1.1263000000000001</v>
      </c>
      <c r="S79" s="737">
        <f>Q79*R79/100</f>
        <v>0</v>
      </c>
      <c r="T79" s="708"/>
      <c r="U79" s="708"/>
      <c r="V79" s="708"/>
      <c r="W79" s="123"/>
      <c r="X79" s="123"/>
      <c r="Y79" s="123"/>
      <c r="Z79" s="123"/>
      <c r="AA79" s="123"/>
      <c r="AB79" s="123"/>
    </row>
    <row r="80" spans="1:28" ht="15" x14ac:dyDescent="0.2">
      <c r="A80" s="805"/>
      <c r="B80" s="732" t="s">
        <v>387</v>
      </c>
      <c r="C80" s="733">
        <v>15</v>
      </c>
      <c r="D80" s="739"/>
      <c r="E80" s="764"/>
      <c r="F80" s="156">
        <v>0</v>
      </c>
      <c r="G80" s="733">
        <v>1.3367</v>
      </c>
      <c r="H80" s="737">
        <f>F80*G80/100</f>
        <v>0</v>
      </c>
      <c r="I80" s="707"/>
      <c r="J80" s="707"/>
      <c r="K80" s="707"/>
      <c r="L80" s="708"/>
      <c r="M80" s="732" t="s">
        <v>387</v>
      </c>
      <c r="N80" s="733">
        <v>15</v>
      </c>
      <c r="O80" s="739"/>
      <c r="P80" s="764"/>
      <c r="Q80" s="156">
        <v>0</v>
      </c>
      <c r="R80" s="733">
        <v>1.3367</v>
      </c>
      <c r="S80" s="737">
        <f>Q80*R80/100</f>
        <v>0</v>
      </c>
      <c r="T80" s="708"/>
      <c r="U80" s="708"/>
      <c r="V80" s="708"/>
      <c r="W80" s="123"/>
      <c r="X80" s="123"/>
      <c r="Y80" s="123"/>
      <c r="Z80" s="123"/>
      <c r="AA80" s="123"/>
      <c r="AB80" s="123"/>
    </row>
    <row r="81" spans="1:28" ht="15" thickBot="1" x14ac:dyDescent="0.25">
      <c r="A81" s="805"/>
      <c r="B81" s="765"/>
      <c r="C81" s="766"/>
      <c r="D81" s="766"/>
      <c r="E81" s="766"/>
      <c r="F81" s="766"/>
      <c r="G81" s="766"/>
      <c r="H81" s="767"/>
      <c r="I81" s="707"/>
      <c r="J81" s="707"/>
      <c r="K81" s="707"/>
      <c r="L81" s="708"/>
      <c r="M81" s="765"/>
      <c r="N81" s="766"/>
      <c r="O81" s="766"/>
      <c r="P81" s="766"/>
      <c r="Q81" s="766"/>
      <c r="R81" s="766"/>
      <c r="S81" s="767"/>
      <c r="T81" s="708"/>
      <c r="U81" s="708"/>
      <c r="V81" s="708"/>
      <c r="W81" s="123"/>
      <c r="X81" s="123"/>
      <c r="Y81" s="123"/>
      <c r="Z81" s="123"/>
      <c r="AA81" s="123"/>
      <c r="AB81" s="123"/>
    </row>
    <row r="82" spans="1:28" ht="15.75" thickBot="1" x14ac:dyDescent="0.25">
      <c r="A82" s="805"/>
      <c r="B82" s="746" t="s">
        <v>986</v>
      </c>
      <c r="C82" s="795"/>
      <c r="D82" s="795">
        <f>SUM(D77:D80)</f>
        <v>0</v>
      </c>
      <c r="E82" s="795"/>
      <c r="F82" s="796">
        <f>SUM(F77:F80)</f>
        <v>0</v>
      </c>
      <c r="G82" s="795"/>
      <c r="H82" s="797">
        <f>SUM(H77:H80)</f>
        <v>0</v>
      </c>
      <c r="I82" s="707"/>
      <c r="J82" s="707"/>
      <c r="K82" s="707"/>
      <c r="L82" s="708"/>
      <c r="M82" s="746" t="s">
        <v>986</v>
      </c>
      <c r="N82" s="795"/>
      <c r="O82" s="795">
        <f>SUM(O77:O80)</f>
        <v>0</v>
      </c>
      <c r="P82" s="795"/>
      <c r="Q82" s="796">
        <f>SUM(Q77:Q80)</f>
        <v>0</v>
      </c>
      <c r="R82" s="795"/>
      <c r="S82" s="797">
        <f>SUM(S77:S80)</f>
        <v>0</v>
      </c>
      <c r="T82" s="708"/>
      <c r="U82" s="708"/>
      <c r="V82" s="708"/>
      <c r="W82" s="123"/>
      <c r="X82" s="123"/>
      <c r="Y82" s="123"/>
      <c r="Z82" s="123"/>
      <c r="AA82" s="123"/>
      <c r="AB82" s="123"/>
    </row>
    <row r="83" spans="1:28" x14ac:dyDescent="0.2">
      <c r="A83" s="805"/>
      <c r="B83" s="720"/>
      <c r="C83" s="711"/>
      <c r="D83" s="711"/>
      <c r="E83" s="711"/>
      <c r="F83" s="783"/>
      <c r="G83" s="711"/>
      <c r="H83" s="768"/>
      <c r="I83" s="707"/>
      <c r="J83" s="707"/>
      <c r="K83" s="707"/>
      <c r="L83" s="708"/>
      <c r="M83" s="708"/>
      <c r="N83" s="708"/>
      <c r="O83" s="708"/>
      <c r="P83" s="708"/>
      <c r="Q83" s="708"/>
      <c r="R83" s="708"/>
      <c r="S83" s="708"/>
      <c r="T83" s="708"/>
      <c r="U83" s="708"/>
      <c r="V83" s="708"/>
      <c r="W83" s="123"/>
      <c r="X83" s="123"/>
      <c r="Y83" s="123"/>
      <c r="Z83" s="123"/>
      <c r="AA83" s="123"/>
      <c r="AB83" s="123"/>
    </row>
    <row r="84" spans="1:28" x14ac:dyDescent="0.2">
      <c r="A84" s="805"/>
      <c r="B84" s="720"/>
      <c r="C84" s="711"/>
      <c r="D84" s="711"/>
      <c r="E84" s="711"/>
      <c r="F84" s="783"/>
      <c r="G84" s="711"/>
      <c r="H84" s="768"/>
      <c r="I84" s="707"/>
      <c r="J84" s="707"/>
      <c r="K84" s="707"/>
      <c r="L84" s="708"/>
      <c r="M84" s="708"/>
      <c r="N84" s="708"/>
      <c r="O84" s="708"/>
      <c r="P84" s="708"/>
      <c r="Q84" s="708"/>
      <c r="R84" s="708"/>
      <c r="S84" s="708"/>
      <c r="T84" s="708"/>
      <c r="U84" s="708"/>
      <c r="V84" s="708"/>
      <c r="W84" s="123"/>
      <c r="X84" s="123"/>
      <c r="Y84" s="123"/>
      <c r="Z84" s="123"/>
      <c r="AA84" s="123"/>
      <c r="AB84" s="123"/>
    </row>
    <row r="85" spans="1:28" ht="15.75" x14ac:dyDescent="0.2">
      <c r="A85" s="805"/>
      <c r="B85" s="807" t="s">
        <v>1008</v>
      </c>
      <c r="C85" s="808"/>
      <c r="D85" s="708"/>
      <c r="E85" s="707"/>
      <c r="F85" s="707"/>
      <c r="G85" s="707"/>
      <c r="H85" s="707"/>
      <c r="I85" s="707"/>
      <c r="J85" s="707"/>
      <c r="K85" s="707"/>
      <c r="L85" s="708"/>
      <c r="M85" s="807" t="s">
        <v>1009</v>
      </c>
      <c r="N85" s="808"/>
      <c r="O85" s="708" t="s">
        <v>392</v>
      </c>
      <c r="P85" s="808"/>
      <c r="Q85" s="808"/>
      <c r="R85" s="808"/>
      <c r="S85" s="808"/>
      <c r="T85" s="708"/>
      <c r="U85" s="708"/>
      <c r="V85" s="708"/>
      <c r="W85" s="123"/>
      <c r="X85" s="123"/>
      <c r="Y85" s="123"/>
      <c r="Z85" s="123"/>
      <c r="AA85" s="123"/>
      <c r="AB85" s="123"/>
    </row>
    <row r="86" spans="1:28" ht="15" thickBot="1" x14ac:dyDescent="0.25">
      <c r="A86" s="805"/>
      <c r="B86" s="769"/>
      <c r="C86" s="808"/>
      <c r="D86" s="707"/>
      <c r="E86" s="707"/>
      <c r="F86" s="707"/>
      <c r="G86" s="707"/>
      <c r="H86" s="707"/>
      <c r="I86" s="707"/>
      <c r="J86" s="707"/>
      <c r="K86" s="707"/>
      <c r="L86" s="708"/>
      <c r="M86" s="769"/>
      <c r="N86" s="808"/>
      <c r="O86" s="708"/>
      <c r="P86" s="808"/>
      <c r="Q86" s="808"/>
      <c r="R86" s="808"/>
      <c r="S86" s="808"/>
      <c r="T86" s="708"/>
      <c r="U86" s="708"/>
      <c r="V86" s="708"/>
      <c r="W86" s="123"/>
      <c r="X86" s="123"/>
      <c r="Y86" s="123"/>
      <c r="Z86" s="123"/>
      <c r="AA86" s="123"/>
      <c r="AB86" s="123"/>
    </row>
    <row r="87" spans="1:28" ht="15.75" x14ac:dyDescent="0.2">
      <c r="A87" s="805"/>
      <c r="B87" s="769"/>
      <c r="C87" s="808"/>
      <c r="D87" s="1019" t="s">
        <v>0</v>
      </c>
      <c r="E87" s="1020"/>
      <c r="F87" s="1037" t="s">
        <v>389</v>
      </c>
      <c r="G87" s="1038"/>
      <c r="H87" s="1021" t="s">
        <v>1</v>
      </c>
      <c r="I87" s="1022"/>
      <c r="J87" s="1043" t="s">
        <v>280</v>
      </c>
      <c r="K87" s="1044"/>
      <c r="L87" s="708"/>
      <c r="M87" s="769"/>
      <c r="N87" s="808"/>
      <c r="O87" s="1025" t="s">
        <v>0</v>
      </c>
      <c r="P87" s="1026"/>
      <c r="Q87" s="1037" t="s">
        <v>389</v>
      </c>
      <c r="R87" s="1038"/>
      <c r="S87" s="1021" t="s">
        <v>1</v>
      </c>
      <c r="T87" s="1022"/>
      <c r="U87" s="1023" t="s">
        <v>280</v>
      </c>
      <c r="V87" s="1024"/>
      <c r="W87" s="123"/>
      <c r="X87" s="123"/>
      <c r="Y87" s="123"/>
      <c r="Z87" s="123"/>
      <c r="AA87" s="123"/>
      <c r="AB87" s="123"/>
    </row>
    <row r="88" spans="1:28" ht="15" thickBot="1" x14ac:dyDescent="0.25">
      <c r="A88" s="805"/>
      <c r="B88" s="769"/>
      <c r="C88" s="808"/>
      <c r="D88" s="227" t="s">
        <v>394</v>
      </c>
      <c r="E88" s="228" t="s">
        <v>959</v>
      </c>
      <c r="F88" s="233" t="s">
        <v>394</v>
      </c>
      <c r="G88" s="234" t="s">
        <v>987</v>
      </c>
      <c r="H88" s="229" t="s">
        <v>394</v>
      </c>
      <c r="I88" s="230" t="s">
        <v>959</v>
      </c>
      <c r="J88" s="231" t="s">
        <v>394</v>
      </c>
      <c r="K88" s="232" t="s">
        <v>959</v>
      </c>
      <c r="L88" s="708"/>
      <c r="M88" s="769"/>
      <c r="N88" s="808"/>
      <c r="O88" s="227" t="s">
        <v>394</v>
      </c>
      <c r="P88" s="228" t="s">
        <v>987</v>
      </c>
      <c r="Q88" s="233" t="s">
        <v>394</v>
      </c>
      <c r="R88" s="234" t="s">
        <v>987</v>
      </c>
      <c r="S88" s="229" t="s">
        <v>394</v>
      </c>
      <c r="T88" s="230" t="s">
        <v>987</v>
      </c>
      <c r="U88" s="231" t="s">
        <v>394</v>
      </c>
      <c r="V88" s="232" t="s">
        <v>987</v>
      </c>
      <c r="W88" s="123"/>
      <c r="X88" s="123"/>
      <c r="Y88" s="123"/>
      <c r="Z88" s="123"/>
      <c r="AA88" s="123"/>
      <c r="AB88" s="123"/>
    </row>
    <row r="89" spans="1:28" ht="28.5" customHeight="1" thickBot="1" x14ac:dyDescent="0.25">
      <c r="A89" s="805"/>
      <c r="B89" s="809" t="s">
        <v>302</v>
      </c>
      <c r="C89" s="810"/>
      <c r="D89" s="811">
        <f>H17</f>
        <v>0</v>
      </c>
      <c r="E89" s="750">
        <f>H24</f>
        <v>0</v>
      </c>
      <c r="F89" s="812">
        <f>H37</f>
        <v>0</v>
      </c>
      <c r="G89" s="750">
        <f>H44</f>
        <v>0</v>
      </c>
      <c r="H89" s="813">
        <f>H56</f>
        <v>0</v>
      </c>
      <c r="I89" s="750">
        <f>H63</f>
        <v>0</v>
      </c>
      <c r="J89" s="813">
        <f>H75</f>
        <v>0</v>
      </c>
      <c r="K89" s="750">
        <f>H82</f>
        <v>0</v>
      </c>
      <c r="L89" s="708"/>
      <c r="M89" s="809" t="s">
        <v>302</v>
      </c>
      <c r="N89" s="810"/>
      <c r="O89" s="812">
        <f>S17</f>
        <v>0</v>
      </c>
      <c r="P89" s="750">
        <f>S24</f>
        <v>0</v>
      </c>
      <c r="Q89" s="812">
        <f>S37</f>
        <v>0</v>
      </c>
      <c r="R89" s="750">
        <f>S44</f>
        <v>0</v>
      </c>
      <c r="S89" s="813">
        <f>S56</f>
        <v>0</v>
      </c>
      <c r="T89" s="750">
        <f>S63</f>
        <v>0</v>
      </c>
      <c r="U89" s="813">
        <f>S75</f>
        <v>0</v>
      </c>
      <c r="V89" s="814">
        <f>S82</f>
        <v>0</v>
      </c>
      <c r="W89" s="123"/>
      <c r="X89" s="123"/>
      <c r="Y89" s="123"/>
      <c r="Z89" s="123"/>
      <c r="AA89" s="123"/>
      <c r="AB89" s="123"/>
    </row>
    <row r="90" spans="1:28" x14ac:dyDescent="0.2">
      <c r="A90" s="805"/>
      <c r="B90" s="769"/>
      <c r="C90" s="808"/>
      <c r="D90" s="707"/>
      <c r="E90" s="707"/>
      <c r="F90" s="707"/>
      <c r="G90" s="707"/>
      <c r="H90" s="707"/>
      <c r="I90" s="707"/>
      <c r="J90" s="707"/>
      <c r="K90" s="707"/>
      <c r="L90" s="708"/>
      <c r="M90" s="708"/>
      <c r="N90" s="708"/>
      <c r="O90" s="708"/>
      <c r="P90" s="708"/>
      <c r="Q90" s="708"/>
      <c r="R90" s="708"/>
      <c r="S90" s="708"/>
      <c r="T90" s="708"/>
      <c r="U90" s="708"/>
      <c r="V90" s="708"/>
      <c r="W90" s="123"/>
      <c r="X90" s="123"/>
      <c r="Y90" s="123"/>
      <c r="Z90" s="123"/>
      <c r="AA90" s="123"/>
      <c r="AB90" s="123"/>
    </row>
    <row r="91" spans="1:28" x14ac:dyDescent="0.2">
      <c r="A91" s="805"/>
      <c r="B91" s="769"/>
      <c r="C91" s="808"/>
      <c r="D91" s="707"/>
      <c r="E91" s="707"/>
      <c r="F91" s="707"/>
      <c r="G91" s="707"/>
      <c r="H91" s="707"/>
      <c r="I91" s="707"/>
      <c r="J91" s="707"/>
      <c r="K91" s="707"/>
      <c r="L91" s="708"/>
      <c r="M91" s="708"/>
      <c r="N91" s="708"/>
      <c r="O91" s="708"/>
      <c r="P91" s="708"/>
      <c r="Q91" s="708"/>
      <c r="R91" s="708"/>
      <c r="S91" s="708"/>
      <c r="T91" s="708"/>
      <c r="U91" s="708"/>
      <c r="V91" s="708"/>
      <c r="W91" s="123"/>
      <c r="X91" s="123"/>
      <c r="Y91" s="123"/>
      <c r="Z91" s="123"/>
      <c r="AA91" s="123"/>
      <c r="AB91" s="123"/>
    </row>
    <row r="92" spans="1:28" ht="18" x14ac:dyDescent="0.2">
      <c r="A92" s="805"/>
      <c r="B92" s="1031" t="s">
        <v>423</v>
      </c>
      <c r="C92" s="1031"/>
      <c r="D92" s="1031"/>
      <c r="E92" s="1031"/>
      <c r="F92" s="1031"/>
      <c r="G92" s="1031"/>
      <c r="H92" s="1031"/>
      <c r="I92" s="1031"/>
      <c r="J92" s="706"/>
      <c r="K92" s="706"/>
      <c r="L92" s="708"/>
      <c r="M92" s="708"/>
      <c r="N92" s="708"/>
      <c r="O92" s="708"/>
      <c r="P92" s="708"/>
      <c r="Q92" s="708"/>
      <c r="R92" s="708"/>
      <c r="S92" s="708"/>
      <c r="T92" s="708"/>
      <c r="U92" s="708"/>
      <c r="V92" s="708"/>
      <c r="W92" s="123"/>
      <c r="X92" s="123"/>
      <c r="Y92" s="123"/>
      <c r="Z92" s="123"/>
      <c r="AA92" s="123"/>
      <c r="AB92" s="123"/>
    </row>
    <row r="93" spans="1:28" ht="13.9" customHeight="1" thickBot="1" x14ac:dyDescent="0.25">
      <c r="A93" s="805"/>
      <c r="B93" s="706"/>
      <c r="C93" s="370"/>
      <c r="D93" s="706"/>
      <c r="E93" s="706"/>
      <c r="F93" s="706"/>
      <c r="G93" s="706"/>
      <c r="H93" s="706"/>
      <c r="I93" s="706"/>
      <c r="J93" s="706"/>
      <c r="K93" s="706"/>
      <c r="L93" s="708"/>
      <c r="M93" s="708"/>
      <c r="N93" s="708"/>
      <c r="O93" s="708"/>
      <c r="P93" s="708"/>
      <c r="Q93" s="708"/>
      <c r="R93" s="708"/>
      <c r="S93" s="708"/>
      <c r="T93" s="708"/>
      <c r="U93" s="708"/>
      <c r="V93" s="708"/>
      <c r="W93" s="123"/>
      <c r="X93" s="123"/>
      <c r="Y93" s="123"/>
      <c r="Z93" s="123"/>
      <c r="AA93" s="123"/>
      <c r="AB93" s="123"/>
    </row>
    <row r="94" spans="1:28" s="171" customFormat="1" x14ac:dyDescent="0.2">
      <c r="A94" s="815">
        <v>1</v>
      </c>
      <c r="B94" s="1045" t="s">
        <v>395</v>
      </c>
      <c r="C94" s="1046"/>
      <c r="D94" s="1046"/>
      <c r="E94" s="1046"/>
      <c r="F94" s="1046"/>
      <c r="G94" s="1047">
        <f>SUM(D89:K89)</f>
        <v>0</v>
      </c>
      <c r="H94" s="1047"/>
      <c r="I94" s="816" t="s">
        <v>295</v>
      </c>
      <c r="J94" s="709"/>
      <c r="K94" s="709"/>
      <c r="L94" s="756"/>
      <c r="M94" s="756"/>
      <c r="N94" s="756"/>
      <c r="O94" s="756"/>
      <c r="P94" s="756"/>
      <c r="Q94" s="756"/>
      <c r="R94" s="756"/>
      <c r="S94" s="756"/>
      <c r="T94" s="756"/>
      <c r="U94" s="756"/>
      <c r="V94" s="756"/>
      <c r="W94" s="170"/>
      <c r="X94" s="170"/>
      <c r="Y94" s="170"/>
      <c r="Z94" s="170"/>
      <c r="AA94" s="170"/>
      <c r="AB94" s="170"/>
    </row>
    <row r="95" spans="1:28" s="171" customFormat="1" x14ac:dyDescent="0.2">
      <c r="A95" s="815">
        <v>2</v>
      </c>
      <c r="B95" s="1048" t="s">
        <v>396</v>
      </c>
      <c r="C95" s="1049"/>
      <c r="D95" s="1049"/>
      <c r="E95" s="1049"/>
      <c r="F95" s="1049"/>
      <c r="G95" s="1050">
        <f>SUM(O89:V89)</f>
        <v>0</v>
      </c>
      <c r="H95" s="1050"/>
      <c r="I95" s="817" t="s">
        <v>295</v>
      </c>
      <c r="J95" s="709"/>
      <c r="K95" s="709"/>
      <c r="L95" s="756"/>
      <c r="M95" s="756"/>
      <c r="N95" s="756"/>
      <c r="O95" s="756"/>
      <c r="P95" s="756"/>
      <c r="Q95" s="756"/>
      <c r="R95" s="756"/>
      <c r="S95" s="756"/>
      <c r="T95" s="756"/>
      <c r="U95" s="756"/>
      <c r="V95" s="756"/>
      <c r="W95" s="170"/>
      <c r="X95" s="170"/>
      <c r="Y95" s="170"/>
      <c r="Z95" s="170"/>
      <c r="AA95" s="170"/>
      <c r="AB95" s="170"/>
    </row>
    <row r="96" spans="1:28" s="171" customFormat="1" ht="26.65" customHeight="1" x14ac:dyDescent="0.2">
      <c r="A96" s="815">
        <v>3</v>
      </c>
      <c r="B96" s="1051" t="s">
        <v>422</v>
      </c>
      <c r="C96" s="1052"/>
      <c r="D96" s="1053"/>
      <c r="E96" s="818" t="s">
        <v>421</v>
      </c>
      <c r="F96" s="822" t="s">
        <v>1040</v>
      </c>
      <c r="G96" s="1054">
        <f>Berechnungstabelle!D11</f>
        <v>161204.82698837569</v>
      </c>
      <c r="H96" s="1054"/>
      <c r="I96" s="817" t="s">
        <v>293</v>
      </c>
      <c r="J96" s="709"/>
      <c r="K96" s="709"/>
      <c r="L96" s="756"/>
      <c r="M96" s="756"/>
      <c r="N96" s="756"/>
      <c r="O96" s="756"/>
      <c r="P96" s="756"/>
      <c r="Q96" s="756"/>
      <c r="R96" s="756"/>
      <c r="S96" s="756"/>
      <c r="T96" s="756"/>
      <c r="U96" s="756"/>
      <c r="V96" s="756"/>
      <c r="W96" s="170"/>
      <c r="X96" s="170"/>
      <c r="Y96" s="170"/>
      <c r="Z96" s="170"/>
      <c r="AA96" s="170"/>
      <c r="AB96" s="170"/>
    </row>
    <row r="97" spans="1:28" s="171" customFormat="1" x14ac:dyDescent="0.2">
      <c r="A97" s="815">
        <v>4</v>
      </c>
      <c r="B97" s="1055" t="s">
        <v>397</v>
      </c>
      <c r="C97" s="1056"/>
      <c r="D97" s="1056"/>
      <c r="E97" s="1056"/>
      <c r="F97" s="1056"/>
      <c r="G97" s="1057">
        <f>G94*G$96</f>
        <v>0</v>
      </c>
      <c r="H97" s="1057"/>
      <c r="I97" s="817" t="s">
        <v>293</v>
      </c>
      <c r="J97" s="709"/>
      <c r="K97" s="709"/>
      <c r="L97" s="819"/>
      <c r="M97" s="820"/>
      <c r="N97" s="756"/>
      <c r="O97" s="756"/>
      <c r="P97" s="756"/>
      <c r="Q97" s="756"/>
      <c r="R97" s="756"/>
      <c r="S97" s="756"/>
      <c r="T97" s="756"/>
      <c r="U97" s="756"/>
      <c r="V97" s="756"/>
      <c r="W97" s="170"/>
      <c r="X97" s="170"/>
      <c r="Y97" s="170"/>
      <c r="Z97" s="170"/>
      <c r="AA97" s="170"/>
      <c r="AB97" s="170"/>
    </row>
    <row r="98" spans="1:28" s="171" customFormat="1" x14ac:dyDescent="0.2">
      <c r="A98" s="815">
        <v>5</v>
      </c>
      <c r="B98" s="1055" t="s">
        <v>420</v>
      </c>
      <c r="C98" s="1056"/>
      <c r="D98" s="1056"/>
      <c r="E98" s="1056"/>
      <c r="F98" s="1056"/>
      <c r="G98" s="1057">
        <f>G95*G$96</f>
        <v>0</v>
      </c>
      <c r="H98" s="1057"/>
      <c r="I98" s="817" t="s">
        <v>293</v>
      </c>
      <c r="J98" s="709"/>
      <c r="K98" s="709"/>
      <c r="L98" s="819"/>
      <c r="M98" s="820"/>
      <c r="N98" s="756"/>
      <c r="O98" s="756"/>
      <c r="P98" s="756"/>
      <c r="Q98" s="756"/>
      <c r="R98" s="756"/>
      <c r="S98" s="756"/>
      <c r="T98" s="756"/>
      <c r="U98" s="756"/>
      <c r="V98" s="756"/>
      <c r="W98" s="170"/>
      <c r="X98" s="170"/>
      <c r="Y98" s="170"/>
      <c r="Z98" s="170"/>
      <c r="AA98" s="170"/>
      <c r="AB98" s="170"/>
    </row>
    <row r="99" spans="1:28" s="171" customFormat="1" ht="30" customHeight="1" x14ac:dyDescent="0.2">
      <c r="A99" s="815">
        <v>6</v>
      </c>
      <c r="B99" s="1055" t="s">
        <v>1007</v>
      </c>
      <c r="C99" s="1056"/>
      <c r="D99" s="1056"/>
      <c r="E99" s="1056"/>
      <c r="F99" s="1056"/>
      <c r="G99" s="1057">
        <f>G98-G97</f>
        <v>0</v>
      </c>
      <c r="H99" s="1057"/>
      <c r="I99" s="817" t="s">
        <v>293</v>
      </c>
      <c r="J99" s="709"/>
      <c r="K99" s="709"/>
      <c r="L99" s="819"/>
      <c r="M99" s="756"/>
      <c r="N99" s="756"/>
      <c r="O99" s="756"/>
      <c r="P99" s="756"/>
      <c r="Q99" s="756"/>
      <c r="R99" s="756"/>
      <c r="S99" s="756"/>
      <c r="T99" s="756"/>
      <c r="U99" s="756"/>
      <c r="V99" s="756"/>
      <c r="W99" s="170"/>
      <c r="X99" s="170"/>
      <c r="Y99" s="170"/>
      <c r="Z99" s="170"/>
      <c r="AA99" s="170"/>
      <c r="AB99" s="170"/>
    </row>
    <row r="100" spans="1:28" s="171" customFormat="1" ht="33.4" customHeight="1" thickBot="1" x14ac:dyDescent="0.25">
      <c r="A100" s="815">
        <v>7</v>
      </c>
      <c r="B100" s="1058" t="s">
        <v>1010</v>
      </c>
      <c r="C100" s="1059"/>
      <c r="D100" s="1059"/>
      <c r="E100" s="1059"/>
      <c r="F100" s="821">
        <v>0.5</v>
      </c>
      <c r="G100" s="1060">
        <f>F100*G99</f>
        <v>0</v>
      </c>
      <c r="H100" s="1060"/>
      <c r="I100" s="767" t="s">
        <v>293</v>
      </c>
      <c r="J100" s="709"/>
      <c r="K100" s="709"/>
      <c r="L100" s="819"/>
      <c r="M100" s="756"/>
      <c r="N100" s="756"/>
      <c r="O100" s="756"/>
      <c r="P100" s="756"/>
      <c r="Q100" s="756"/>
      <c r="R100" s="756"/>
      <c r="S100" s="756"/>
      <c r="T100" s="756"/>
      <c r="U100" s="756"/>
      <c r="V100" s="756"/>
      <c r="W100" s="170"/>
      <c r="X100" s="170"/>
      <c r="Y100" s="170"/>
      <c r="Z100" s="170"/>
      <c r="AA100" s="170"/>
      <c r="AB100" s="170"/>
    </row>
    <row r="101" spans="1:28" s="171" customFormat="1" ht="28.15" customHeight="1" x14ac:dyDescent="0.2">
      <c r="A101" s="379"/>
      <c r="B101" s="1013"/>
      <c r="C101" s="1013"/>
      <c r="D101" s="1013"/>
      <c r="E101" s="1013"/>
      <c r="F101" s="1013"/>
      <c r="G101" s="1013"/>
      <c r="H101" s="1013"/>
      <c r="I101" s="1013"/>
      <c r="J101" s="699"/>
      <c r="K101" s="699"/>
      <c r="L101" s="239"/>
      <c r="M101" s="170"/>
      <c r="N101" s="170"/>
      <c r="O101" s="170"/>
      <c r="P101" s="170"/>
      <c r="Q101" s="170"/>
      <c r="R101" s="170"/>
      <c r="S101" s="170"/>
      <c r="T101" s="170"/>
      <c r="U101" s="170"/>
      <c r="V101" s="170"/>
      <c r="W101" s="170"/>
      <c r="X101" s="170"/>
      <c r="Y101" s="170"/>
      <c r="Z101" s="170"/>
      <c r="AA101" s="170"/>
      <c r="AB101" s="170"/>
    </row>
    <row r="102" spans="1:28" s="171" customFormat="1" x14ac:dyDescent="0.2">
      <c r="A102" s="379"/>
      <c r="B102" s="349"/>
      <c r="C102" s="350"/>
      <c r="D102" s="127"/>
      <c r="E102" s="127"/>
      <c r="F102" s="127"/>
      <c r="G102" s="127"/>
      <c r="H102" s="127"/>
      <c r="I102" s="127"/>
      <c r="J102" s="127"/>
      <c r="K102" s="127"/>
      <c r="L102" s="170"/>
      <c r="M102" s="170"/>
      <c r="N102" s="170"/>
      <c r="O102" s="170"/>
      <c r="P102" s="170"/>
      <c r="Q102" s="170"/>
      <c r="R102" s="170"/>
      <c r="S102" s="170"/>
      <c r="T102" s="170"/>
      <c r="U102" s="170"/>
      <c r="V102" s="170"/>
      <c r="W102" s="170"/>
      <c r="X102" s="170"/>
      <c r="Y102" s="170"/>
      <c r="Z102" s="170"/>
      <c r="AA102" s="170"/>
      <c r="AB102" s="170"/>
    </row>
    <row r="103" spans="1:28" s="171" customFormat="1" x14ac:dyDescent="0.2">
      <c r="A103" s="379"/>
      <c r="B103" s="349"/>
      <c r="C103" s="350"/>
      <c r="D103" s="127"/>
      <c r="E103" s="127"/>
      <c r="F103" s="127"/>
      <c r="G103" s="127"/>
      <c r="H103" s="127"/>
      <c r="I103" s="127"/>
      <c r="J103" s="127"/>
      <c r="K103" s="127"/>
      <c r="L103" s="170"/>
      <c r="M103" s="170"/>
      <c r="N103" s="170"/>
      <c r="O103" s="170"/>
      <c r="P103" s="170"/>
      <c r="Q103" s="170"/>
      <c r="R103" s="170"/>
      <c r="S103" s="170"/>
      <c r="T103" s="170"/>
      <c r="U103" s="170"/>
      <c r="V103" s="170"/>
      <c r="W103" s="170"/>
      <c r="X103" s="170"/>
      <c r="Y103" s="170"/>
      <c r="Z103" s="170"/>
      <c r="AA103" s="170"/>
      <c r="AB103" s="170"/>
    </row>
    <row r="104" spans="1:28" s="171" customFormat="1" x14ac:dyDescent="0.2">
      <c r="A104" s="379"/>
      <c r="B104" s="349"/>
      <c r="C104" s="350"/>
      <c r="D104" s="127"/>
      <c r="E104" s="127"/>
      <c r="F104" s="127"/>
      <c r="G104" s="127"/>
      <c r="H104" s="127"/>
      <c r="I104" s="127"/>
      <c r="J104" s="127"/>
      <c r="K104" s="127"/>
      <c r="L104" s="170"/>
      <c r="M104" s="170"/>
      <c r="N104" s="170"/>
      <c r="O104" s="170"/>
      <c r="P104" s="170"/>
      <c r="Q104" s="170"/>
      <c r="R104" s="170"/>
      <c r="S104" s="170"/>
      <c r="T104" s="170"/>
      <c r="U104" s="170"/>
      <c r="V104" s="170"/>
      <c r="W104" s="170"/>
      <c r="X104" s="170"/>
      <c r="Y104" s="170"/>
      <c r="Z104" s="170"/>
      <c r="AA104" s="170"/>
      <c r="AB104" s="170"/>
    </row>
    <row r="105" spans="1:28" s="171" customFormat="1" x14ac:dyDescent="0.2">
      <c r="A105" s="379"/>
      <c r="B105" s="349"/>
      <c r="C105" s="350"/>
      <c r="D105" s="127"/>
      <c r="E105" s="127"/>
      <c r="F105" s="127"/>
      <c r="G105" s="127"/>
      <c r="H105" s="127"/>
      <c r="I105" s="127"/>
      <c r="J105" s="127"/>
      <c r="K105" s="127"/>
      <c r="L105" s="170"/>
      <c r="M105" s="170"/>
      <c r="N105" s="170"/>
      <c r="O105" s="170"/>
      <c r="P105" s="170"/>
      <c r="Q105" s="170"/>
      <c r="R105" s="170"/>
      <c r="S105" s="170"/>
      <c r="T105" s="170"/>
      <c r="U105" s="170"/>
      <c r="V105" s="170"/>
      <c r="W105" s="170"/>
      <c r="X105" s="170"/>
      <c r="Y105" s="170"/>
      <c r="Z105" s="170"/>
      <c r="AA105" s="170"/>
      <c r="AB105" s="170"/>
    </row>
    <row r="106" spans="1:28" s="171" customFormat="1" x14ac:dyDescent="0.2">
      <c r="A106" s="379"/>
      <c r="B106" s="349"/>
      <c r="C106" s="350"/>
      <c r="D106" s="127"/>
      <c r="E106" s="127"/>
      <c r="F106" s="127"/>
      <c r="G106" s="127"/>
      <c r="H106" s="127"/>
      <c r="I106" s="127"/>
      <c r="J106" s="127"/>
      <c r="K106" s="127"/>
      <c r="L106" s="170"/>
      <c r="M106" s="170"/>
      <c r="N106" s="170"/>
      <c r="O106" s="170"/>
      <c r="P106" s="170"/>
      <c r="Q106" s="170"/>
      <c r="R106" s="170"/>
      <c r="S106" s="170"/>
      <c r="T106" s="170"/>
      <c r="U106" s="170"/>
      <c r="V106" s="170"/>
      <c r="W106" s="170"/>
      <c r="X106" s="170"/>
      <c r="Y106" s="170"/>
      <c r="Z106" s="170"/>
      <c r="AA106" s="170"/>
      <c r="AB106" s="170"/>
    </row>
    <row r="107" spans="1:28" s="171" customFormat="1" x14ac:dyDescent="0.2">
      <c r="A107" s="379"/>
      <c r="B107" s="349"/>
      <c r="C107" s="350"/>
      <c r="D107" s="127"/>
      <c r="E107" s="127"/>
      <c r="F107" s="127"/>
      <c r="G107" s="127"/>
      <c r="H107" s="127"/>
      <c r="I107" s="127"/>
      <c r="J107" s="127"/>
      <c r="K107" s="127"/>
      <c r="L107" s="170"/>
      <c r="M107" s="170"/>
      <c r="N107" s="170"/>
      <c r="O107" s="170"/>
      <c r="P107" s="170"/>
      <c r="Q107" s="170"/>
      <c r="R107" s="170"/>
      <c r="S107" s="170"/>
      <c r="T107" s="170"/>
      <c r="U107" s="170"/>
      <c r="V107" s="170"/>
      <c r="W107" s="170"/>
      <c r="X107" s="170"/>
      <c r="Y107" s="170"/>
      <c r="Z107" s="170"/>
      <c r="AA107" s="170"/>
      <c r="AB107" s="170"/>
    </row>
    <row r="108" spans="1:28" s="171" customFormat="1" x14ac:dyDescent="0.2">
      <c r="A108" s="379"/>
      <c r="B108" s="349"/>
      <c r="C108" s="350"/>
      <c r="D108" s="127"/>
      <c r="E108" s="127"/>
      <c r="F108" s="127"/>
      <c r="G108" s="127"/>
      <c r="H108" s="127"/>
      <c r="I108" s="127"/>
      <c r="J108" s="127"/>
      <c r="K108" s="127"/>
      <c r="L108" s="170"/>
      <c r="M108" s="170"/>
      <c r="N108" s="170"/>
      <c r="O108" s="170"/>
      <c r="P108" s="170"/>
      <c r="Q108" s="170"/>
      <c r="R108" s="170"/>
      <c r="S108" s="170"/>
      <c r="T108" s="170"/>
      <c r="U108" s="170"/>
      <c r="V108" s="170"/>
      <c r="W108" s="170"/>
      <c r="X108" s="170"/>
      <c r="Y108" s="170"/>
      <c r="Z108" s="170"/>
      <c r="AA108" s="170"/>
      <c r="AB108" s="170"/>
    </row>
    <row r="109" spans="1:28" s="171" customFormat="1" x14ac:dyDescent="0.2">
      <c r="A109" s="379"/>
      <c r="B109" s="349"/>
      <c r="C109" s="350"/>
      <c r="D109" s="127"/>
      <c r="E109" s="127"/>
      <c r="F109" s="127"/>
      <c r="G109" s="127"/>
      <c r="H109" s="127"/>
      <c r="I109" s="127"/>
      <c r="J109" s="127"/>
      <c r="K109" s="127"/>
      <c r="L109" s="170"/>
      <c r="M109" s="170"/>
      <c r="N109" s="170"/>
      <c r="O109" s="170"/>
      <c r="P109" s="170"/>
      <c r="Q109" s="170"/>
      <c r="R109" s="170"/>
      <c r="S109" s="170"/>
      <c r="T109" s="170"/>
      <c r="U109" s="170"/>
      <c r="V109" s="170"/>
      <c r="W109" s="170"/>
      <c r="X109" s="170"/>
      <c r="Y109" s="170"/>
      <c r="Z109" s="170"/>
      <c r="AA109" s="170"/>
      <c r="AB109" s="170"/>
    </row>
    <row r="110" spans="1:28" s="171" customFormat="1" x14ac:dyDescent="0.2">
      <c r="A110" s="379"/>
      <c r="B110" s="349"/>
      <c r="C110" s="350"/>
      <c r="D110" s="127"/>
      <c r="E110" s="127"/>
      <c r="F110" s="127"/>
      <c r="G110" s="127"/>
      <c r="H110" s="127"/>
      <c r="I110" s="127"/>
      <c r="J110" s="127"/>
      <c r="K110" s="127"/>
      <c r="L110" s="170"/>
      <c r="M110" s="170"/>
      <c r="N110" s="170"/>
      <c r="O110" s="170"/>
      <c r="P110" s="170"/>
      <c r="Q110" s="170"/>
      <c r="R110" s="170"/>
      <c r="S110" s="170"/>
      <c r="T110" s="170"/>
      <c r="U110" s="170"/>
      <c r="V110" s="170"/>
      <c r="W110" s="170"/>
      <c r="X110" s="170"/>
      <c r="Y110" s="170"/>
      <c r="Z110" s="170"/>
      <c r="AA110" s="170"/>
      <c r="AB110" s="170"/>
    </row>
    <row r="111" spans="1:28" s="171" customFormat="1" x14ac:dyDescent="0.2">
      <c r="A111" s="379"/>
      <c r="B111" s="349"/>
      <c r="C111" s="350"/>
      <c r="D111" s="127"/>
      <c r="E111" s="127"/>
      <c r="F111" s="127"/>
      <c r="G111" s="127"/>
      <c r="H111" s="127"/>
      <c r="I111" s="127"/>
      <c r="J111" s="127"/>
      <c r="K111" s="127"/>
      <c r="L111" s="170"/>
      <c r="M111" s="170"/>
      <c r="N111" s="170"/>
      <c r="O111" s="170"/>
      <c r="P111" s="170"/>
      <c r="Q111" s="170"/>
      <c r="R111" s="170"/>
      <c r="S111" s="170"/>
      <c r="T111" s="170"/>
      <c r="U111" s="170"/>
      <c r="V111" s="170"/>
      <c r="W111" s="170"/>
      <c r="X111" s="170"/>
      <c r="Y111" s="170"/>
      <c r="Z111" s="170"/>
      <c r="AA111" s="170"/>
      <c r="AB111" s="170"/>
    </row>
    <row r="112" spans="1:28" s="171" customFormat="1" x14ac:dyDescent="0.2">
      <c r="A112" s="379"/>
      <c r="B112" s="349"/>
      <c r="C112" s="350"/>
      <c r="D112" s="127"/>
      <c r="E112" s="127"/>
      <c r="F112" s="127"/>
      <c r="G112" s="127"/>
      <c r="H112" s="127"/>
      <c r="I112" s="127"/>
      <c r="J112" s="127"/>
      <c r="K112" s="127"/>
      <c r="L112" s="170"/>
      <c r="M112" s="170"/>
      <c r="N112" s="170"/>
      <c r="O112" s="170"/>
      <c r="P112" s="170"/>
      <c r="Q112" s="170"/>
      <c r="R112" s="170"/>
      <c r="S112" s="170"/>
      <c r="T112" s="170"/>
      <c r="U112" s="170"/>
      <c r="V112" s="170"/>
      <c r="W112" s="170"/>
      <c r="X112" s="170"/>
      <c r="Y112" s="170"/>
      <c r="Z112" s="170"/>
      <c r="AA112" s="170"/>
      <c r="AB112" s="170"/>
    </row>
    <row r="113" spans="1:28" s="171" customFormat="1" x14ac:dyDescent="0.2">
      <c r="A113" s="379"/>
      <c r="B113" s="349"/>
      <c r="C113" s="350"/>
      <c r="D113" s="127"/>
      <c r="E113" s="127"/>
      <c r="F113" s="127"/>
      <c r="G113" s="127"/>
      <c r="H113" s="127"/>
      <c r="I113" s="127"/>
      <c r="J113" s="127"/>
      <c r="K113" s="127"/>
      <c r="L113" s="170"/>
      <c r="M113" s="170"/>
      <c r="N113" s="170"/>
      <c r="O113" s="170"/>
      <c r="P113" s="170"/>
      <c r="Q113" s="170"/>
      <c r="R113" s="170"/>
      <c r="S113" s="170"/>
      <c r="T113" s="170"/>
      <c r="U113" s="170"/>
      <c r="V113" s="170"/>
      <c r="W113" s="170"/>
      <c r="X113" s="170"/>
      <c r="Y113" s="170"/>
      <c r="Z113" s="170"/>
      <c r="AA113" s="170"/>
      <c r="AB113" s="170"/>
    </row>
    <row r="114" spans="1:28" s="171" customFormat="1" x14ac:dyDescent="0.2">
      <c r="A114" s="379"/>
      <c r="B114" s="349"/>
      <c r="C114" s="350"/>
      <c r="D114" s="127"/>
      <c r="E114" s="127"/>
      <c r="F114" s="127"/>
      <c r="G114" s="127"/>
      <c r="H114" s="127"/>
      <c r="I114" s="127"/>
      <c r="J114" s="127"/>
      <c r="K114" s="127"/>
      <c r="L114" s="170"/>
      <c r="M114" s="170"/>
      <c r="N114" s="170"/>
      <c r="O114" s="170"/>
      <c r="P114" s="170"/>
      <c r="Q114" s="170"/>
      <c r="R114" s="170"/>
      <c r="S114" s="170"/>
      <c r="T114" s="170"/>
      <c r="U114" s="170"/>
      <c r="V114" s="170"/>
      <c r="W114" s="170"/>
      <c r="X114" s="170"/>
      <c r="Y114" s="170"/>
      <c r="Z114" s="170"/>
      <c r="AA114" s="170"/>
      <c r="AB114" s="170"/>
    </row>
    <row r="115" spans="1:28" s="171" customFormat="1" x14ac:dyDescent="0.2">
      <c r="A115" s="379"/>
      <c r="B115" s="349"/>
      <c r="C115" s="350"/>
      <c r="D115" s="127"/>
      <c r="E115" s="127"/>
      <c r="F115" s="127"/>
      <c r="G115" s="127"/>
      <c r="H115" s="127"/>
      <c r="I115" s="127"/>
      <c r="J115" s="127"/>
      <c r="K115" s="127"/>
      <c r="L115" s="170"/>
      <c r="M115" s="170"/>
      <c r="N115" s="170"/>
      <c r="O115" s="170"/>
      <c r="P115" s="170"/>
      <c r="Q115" s="170"/>
      <c r="R115" s="170"/>
      <c r="S115" s="170"/>
      <c r="T115" s="170"/>
      <c r="U115" s="170"/>
      <c r="V115" s="170"/>
      <c r="W115" s="170"/>
      <c r="X115" s="170"/>
      <c r="Y115" s="170"/>
      <c r="Z115" s="170"/>
      <c r="AA115" s="170"/>
      <c r="AB115" s="170"/>
    </row>
    <row r="116" spans="1:28" s="171" customFormat="1" x14ac:dyDescent="0.2">
      <c r="A116" s="379"/>
      <c r="B116" s="349"/>
      <c r="C116" s="350"/>
      <c r="D116" s="127"/>
      <c r="E116" s="127"/>
      <c r="F116" s="127"/>
      <c r="G116" s="127"/>
      <c r="H116" s="127"/>
      <c r="I116" s="127"/>
      <c r="J116" s="127"/>
      <c r="K116" s="127"/>
      <c r="L116" s="170"/>
      <c r="M116" s="170"/>
      <c r="N116" s="170"/>
      <c r="O116" s="170"/>
      <c r="P116" s="170"/>
      <c r="Q116" s="170"/>
      <c r="R116" s="170"/>
      <c r="S116" s="170"/>
      <c r="T116" s="170"/>
      <c r="U116" s="170"/>
      <c r="V116" s="170"/>
      <c r="W116" s="170"/>
      <c r="X116" s="170"/>
      <c r="Y116" s="170"/>
      <c r="Z116" s="170"/>
      <c r="AA116" s="170"/>
      <c r="AB116" s="170"/>
    </row>
    <row r="117" spans="1:28" s="171" customFormat="1" x14ac:dyDescent="0.2">
      <c r="A117" s="379"/>
      <c r="B117" s="349"/>
      <c r="C117" s="350"/>
      <c r="D117" s="127"/>
      <c r="E117" s="127"/>
      <c r="F117" s="127"/>
      <c r="G117" s="127"/>
      <c r="H117" s="127"/>
      <c r="I117" s="127"/>
      <c r="J117" s="127"/>
      <c r="K117" s="127"/>
      <c r="L117" s="170"/>
      <c r="M117" s="170"/>
      <c r="N117" s="170"/>
      <c r="O117" s="170"/>
      <c r="P117" s="170"/>
      <c r="Q117" s="170"/>
      <c r="R117" s="170"/>
      <c r="S117" s="170"/>
      <c r="T117" s="170"/>
      <c r="U117" s="170"/>
      <c r="V117" s="170"/>
      <c r="W117" s="170"/>
      <c r="X117" s="170"/>
      <c r="Y117" s="170"/>
      <c r="Z117" s="170"/>
      <c r="AA117" s="170"/>
      <c r="AB117" s="170"/>
    </row>
    <row r="118" spans="1:28" s="171" customFormat="1" x14ac:dyDescent="0.2">
      <c r="A118" s="379"/>
      <c r="B118" s="349"/>
      <c r="C118" s="350"/>
      <c r="D118" s="127"/>
      <c r="E118" s="127"/>
      <c r="F118" s="127"/>
      <c r="G118" s="127"/>
      <c r="H118" s="127"/>
      <c r="I118" s="127"/>
      <c r="J118" s="127"/>
      <c r="K118" s="127"/>
      <c r="L118" s="170"/>
      <c r="M118" s="170"/>
      <c r="N118" s="170"/>
      <c r="O118" s="170"/>
      <c r="P118" s="170"/>
      <c r="Q118" s="170"/>
      <c r="R118" s="170"/>
      <c r="S118" s="170"/>
      <c r="T118" s="170"/>
      <c r="U118" s="170"/>
      <c r="V118" s="170"/>
      <c r="W118" s="170"/>
      <c r="X118" s="170"/>
      <c r="Y118" s="170"/>
      <c r="Z118" s="170"/>
      <c r="AA118" s="170"/>
      <c r="AB118" s="170"/>
    </row>
    <row r="119" spans="1:28" s="171" customFormat="1" x14ac:dyDescent="0.2">
      <c r="A119" s="379"/>
      <c r="B119" s="349"/>
      <c r="C119" s="350"/>
      <c r="D119" s="127"/>
      <c r="E119" s="127"/>
      <c r="F119" s="127"/>
      <c r="G119" s="127"/>
      <c r="H119" s="127"/>
      <c r="I119" s="127"/>
      <c r="J119" s="127"/>
      <c r="K119" s="127"/>
      <c r="L119" s="170"/>
      <c r="M119" s="170"/>
      <c r="N119" s="170"/>
      <c r="O119" s="170"/>
      <c r="P119" s="170"/>
      <c r="Q119" s="170"/>
      <c r="R119" s="170"/>
      <c r="S119" s="170"/>
      <c r="T119" s="170"/>
      <c r="U119" s="170"/>
      <c r="V119" s="170"/>
      <c r="W119" s="170"/>
      <c r="X119" s="170"/>
      <c r="Y119" s="170"/>
      <c r="Z119" s="170"/>
      <c r="AA119" s="170"/>
      <c r="AB119" s="170"/>
    </row>
    <row r="120" spans="1:28" s="171" customFormat="1" x14ac:dyDescent="0.2">
      <c r="A120" s="379"/>
      <c r="B120" s="349"/>
      <c r="C120" s="350"/>
      <c r="D120" s="127"/>
      <c r="E120" s="127"/>
      <c r="F120" s="127"/>
      <c r="G120" s="127"/>
      <c r="H120" s="127"/>
      <c r="I120" s="127"/>
      <c r="J120" s="127"/>
      <c r="K120" s="127"/>
      <c r="L120" s="170"/>
      <c r="M120" s="170"/>
      <c r="N120" s="170"/>
      <c r="O120" s="170"/>
      <c r="P120" s="170"/>
      <c r="Q120" s="170"/>
      <c r="R120" s="170"/>
      <c r="S120" s="170"/>
      <c r="T120" s="170"/>
      <c r="U120" s="170"/>
      <c r="V120" s="170"/>
      <c r="W120" s="170"/>
      <c r="X120" s="170"/>
      <c r="Y120" s="170"/>
      <c r="Z120" s="170"/>
      <c r="AA120" s="170"/>
      <c r="AB120" s="170"/>
    </row>
    <row r="121" spans="1:28" s="171" customFormat="1" x14ac:dyDescent="0.2">
      <c r="A121" s="379"/>
      <c r="B121" s="349"/>
      <c r="C121" s="350"/>
      <c r="D121" s="127"/>
      <c r="E121" s="127"/>
      <c r="F121" s="127"/>
      <c r="G121" s="127"/>
      <c r="H121" s="127"/>
      <c r="I121" s="127"/>
      <c r="J121" s="127"/>
      <c r="K121" s="127"/>
      <c r="L121" s="170"/>
      <c r="M121" s="170"/>
      <c r="N121" s="170"/>
      <c r="O121" s="170"/>
      <c r="P121" s="170"/>
      <c r="Q121" s="170"/>
      <c r="R121" s="170"/>
      <c r="S121" s="170"/>
      <c r="T121" s="170"/>
      <c r="U121" s="170"/>
      <c r="V121" s="170"/>
      <c r="W121" s="170"/>
      <c r="X121" s="170"/>
      <c r="Y121" s="170"/>
      <c r="Z121" s="170"/>
      <c r="AA121" s="170"/>
      <c r="AB121" s="170"/>
    </row>
    <row r="122" spans="1:28" s="171" customFormat="1" x14ac:dyDescent="0.2">
      <c r="A122" s="379"/>
      <c r="B122" s="349"/>
      <c r="C122" s="350"/>
      <c r="D122" s="127"/>
      <c r="E122" s="127"/>
      <c r="F122" s="127"/>
      <c r="G122" s="127"/>
      <c r="H122" s="127"/>
      <c r="I122" s="127"/>
      <c r="J122" s="127"/>
      <c r="K122" s="127"/>
      <c r="L122" s="170"/>
      <c r="M122" s="170"/>
      <c r="N122" s="170"/>
      <c r="O122" s="170"/>
      <c r="P122" s="170"/>
      <c r="Q122" s="170"/>
      <c r="R122" s="170"/>
      <c r="S122" s="170"/>
      <c r="T122" s="170"/>
      <c r="U122" s="170"/>
      <c r="V122" s="170"/>
      <c r="W122" s="170"/>
      <c r="X122" s="170"/>
      <c r="Y122" s="170"/>
      <c r="Z122" s="170"/>
      <c r="AA122" s="170"/>
      <c r="AB122" s="170"/>
    </row>
    <row r="123" spans="1:28" s="171" customFormat="1" x14ac:dyDescent="0.2">
      <c r="A123" s="379"/>
      <c r="B123" s="349"/>
      <c r="C123" s="350"/>
      <c r="D123" s="127"/>
      <c r="E123" s="127"/>
      <c r="F123" s="127"/>
      <c r="G123" s="127"/>
      <c r="H123" s="127"/>
      <c r="I123" s="127"/>
      <c r="J123" s="127"/>
      <c r="K123" s="127"/>
      <c r="L123" s="170"/>
      <c r="M123" s="170"/>
      <c r="N123" s="170"/>
      <c r="O123" s="170"/>
      <c r="P123" s="170"/>
      <c r="Q123" s="170"/>
      <c r="R123" s="170"/>
      <c r="S123" s="170"/>
      <c r="T123" s="170"/>
      <c r="U123" s="170"/>
      <c r="V123" s="170"/>
      <c r="W123" s="170"/>
      <c r="X123" s="170"/>
      <c r="Y123" s="170"/>
      <c r="Z123" s="170"/>
      <c r="AA123" s="170"/>
      <c r="AB123" s="170"/>
    </row>
    <row r="124" spans="1:28" s="171" customFormat="1" x14ac:dyDescent="0.2">
      <c r="A124" s="379"/>
      <c r="B124" s="349"/>
      <c r="C124" s="350"/>
      <c r="D124" s="127"/>
      <c r="E124" s="127"/>
      <c r="F124" s="127"/>
      <c r="G124" s="127"/>
      <c r="H124" s="127"/>
      <c r="I124" s="127"/>
      <c r="J124" s="127"/>
      <c r="K124" s="127"/>
      <c r="L124" s="170"/>
      <c r="M124" s="170"/>
      <c r="N124" s="170"/>
      <c r="O124" s="170"/>
      <c r="P124" s="170"/>
      <c r="Q124" s="170"/>
      <c r="R124" s="170"/>
      <c r="S124" s="170"/>
      <c r="T124" s="170"/>
      <c r="U124" s="170"/>
      <c r="V124" s="170"/>
      <c r="W124" s="170"/>
      <c r="X124" s="170"/>
      <c r="Y124" s="170"/>
      <c r="Z124" s="170"/>
      <c r="AA124" s="170"/>
      <c r="AB124" s="170"/>
    </row>
    <row r="125" spans="1:28" s="171" customFormat="1" x14ac:dyDescent="0.2">
      <c r="A125" s="379"/>
      <c r="B125" s="349"/>
      <c r="C125" s="350"/>
      <c r="D125" s="127"/>
      <c r="E125" s="127"/>
      <c r="F125" s="127"/>
      <c r="G125" s="127"/>
      <c r="H125" s="127"/>
      <c r="I125" s="127"/>
      <c r="J125" s="127"/>
      <c r="K125" s="127"/>
      <c r="L125" s="170"/>
      <c r="M125" s="170"/>
      <c r="N125" s="170"/>
      <c r="O125" s="170"/>
      <c r="P125" s="170"/>
      <c r="Q125" s="170"/>
      <c r="R125" s="170"/>
      <c r="S125" s="170"/>
      <c r="T125" s="170"/>
      <c r="U125" s="170"/>
      <c r="V125" s="170"/>
      <c r="W125" s="170"/>
      <c r="X125" s="170"/>
      <c r="Y125" s="170"/>
      <c r="Z125" s="170"/>
      <c r="AA125" s="170"/>
      <c r="AB125" s="170"/>
    </row>
    <row r="126" spans="1:28" s="171" customFormat="1" x14ac:dyDescent="0.2">
      <c r="A126" s="379"/>
      <c r="B126" s="349"/>
      <c r="C126" s="350"/>
      <c r="D126" s="127"/>
      <c r="E126" s="127"/>
      <c r="F126" s="127"/>
      <c r="G126" s="127"/>
      <c r="H126" s="127"/>
      <c r="I126" s="127"/>
      <c r="J126" s="127"/>
      <c r="K126" s="127"/>
      <c r="L126" s="170"/>
      <c r="M126" s="170"/>
      <c r="N126" s="170"/>
      <c r="O126" s="170"/>
      <c r="P126" s="170"/>
      <c r="Q126" s="170"/>
      <c r="R126" s="170"/>
      <c r="S126" s="170"/>
      <c r="T126" s="170"/>
      <c r="U126" s="170"/>
      <c r="V126" s="170"/>
      <c r="W126" s="170"/>
      <c r="X126" s="170"/>
      <c r="Y126" s="170"/>
      <c r="Z126" s="170"/>
      <c r="AA126" s="170"/>
      <c r="AB126" s="170"/>
    </row>
    <row r="127" spans="1:28" s="171" customFormat="1" x14ac:dyDescent="0.2">
      <c r="A127" s="379"/>
      <c r="B127" s="349"/>
      <c r="C127" s="350"/>
      <c r="D127" s="127"/>
      <c r="E127" s="127"/>
      <c r="F127" s="127"/>
      <c r="G127" s="127"/>
      <c r="H127" s="127"/>
      <c r="I127" s="127"/>
      <c r="J127" s="127"/>
      <c r="K127" s="127"/>
      <c r="L127" s="170"/>
      <c r="M127" s="170"/>
      <c r="N127" s="170"/>
      <c r="O127" s="170"/>
      <c r="P127" s="170"/>
      <c r="Q127" s="170"/>
      <c r="R127" s="170"/>
      <c r="S127" s="170"/>
      <c r="T127" s="170"/>
      <c r="U127" s="170"/>
      <c r="V127" s="170"/>
      <c r="W127" s="170"/>
      <c r="X127" s="170"/>
      <c r="Y127" s="170"/>
      <c r="Z127" s="170"/>
      <c r="AA127" s="170"/>
      <c r="AB127" s="170"/>
    </row>
    <row r="128" spans="1:28" s="171" customFormat="1" x14ac:dyDescent="0.2">
      <c r="A128" s="379"/>
      <c r="B128" s="349"/>
      <c r="C128" s="350"/>
      <c r="D128" s="127"/>
      <c r="E128" s="127"/>
      <c r="F128" s="127"/>
      <c r="G128" s="127"/>
      <c r="H128" s="127"/>
      <c r="I128" s="127"/>
      <c r="J128" s="127"/>
      <c r="K128" s="127"/>
      <c r="L128" s="170"/>
      <c r="M128" s="170"/>
      <c r="N128" s="170"/>
      <c r="O128" s="170"/>
      <c r="P128" s="170"/>
      <c r="Q128" s="170"/>
      <c r="R128" s="170"/>
      <c r="S128" s="170"/>
      <c r="T128" s="170"/>
      <c r="U128" s="170"/>
      <c r="V128" s="170"/>
      <c r="W128" s="170"/>
      <c r="X128" s="170"/>
      <c r="Y128" s="170"/>
      <c r="Z128" s="170"/>
      <c r="AA128" s="170"/>
      <c r="AB128" s="170"/>
    </row>
    <row r="129" spans="1:28" s="171" customFormat="1" x14ac:dyDescent="0.2">
      <c r="A129" s="379"/>
      <c r="B129" s="349"/>
      <c r="C129" s="350"/>
      <c r="D129" s="127"/>
      <c r="E129" s="127"/>
      <c r="F129" s="127"/>
      <c r="G129" s="127"/>
      <c r="H129" s="127"/>
      <c r="I129" s="127"/>
      <c r="J129" s="127"/>
      <c r="K129" s="127"/>
      <c r="L129" s="170"/>
      <c r="M129" s="170"/>
      <c r="N129" s="170"/>
      <c r="O129" s="170"/>
      <c r="P129" s="170"/>
      <c r="Q129" s="170"/>
      <c r="R129" s="170"/>
      <c r="S129" s="170"/>
      <c r="T129" s="170"/>
      <c r="U129" s="170"/>
      <c r="V129" s="170"/>
      <c r="W129" s="170"/>
      <c r="X129" s="170"/>
      <c r="Y129" s="170"/>
      <c r="Z129" s="170"/>
      <c r="AA129" s="170"/>
      <c r="AB129" s="170"/>
    </row>
    <row r="130" spans="1:28" s="171" customFormat="1" x14ac:dyDescent="0.2">
      <c r="A130" s="379"/>
      <c r="B130" s="349"/>
      <c r="C130" s="350"/>
      <c r="D130" s="127"/>
      <c r="E130" s="127"/>
      <c r="F130" s="127"/>
      <c r="G130" s="127"/>
      <c r="H130" s="127"/>
      <c r="I130" s="127"/>
      <c r="J130" s="127"/>
      <c r="K130" s="127"/>
      <c r="L130" s="170"/>
      <c r="M130" s="170"/>
      <c r="N130" s="170"/>
      <c r="O130" s="170"/>
      <c r="P130" s="170"/>
      <c r="Q130" s="170"/>
      <c r="R130" s="170"/>
      <c r="S130" s="170"/>
      <c r="T130" s="170"/>
      <c r="U130" s="170"/>
      <c r="V130" s="170"/>
      <c r="W130" s="170"/>
      <c r="X130" s="170"/>
      <c r="Y130" s="170"/>
      <c r="Z130" s="170"/>
      <c r="AA130" s="170"/>
      <c r="AB130" s="170"/>
    </row>
    <row r="131" spans="1:28" x14ac:dyDescent="0.2">
      <c r="B131" s="349"/>
      <c r="C131" s="350"/>
      <c r="D131" s="127"/>
      <c r="E131" s="127"/>
      <c r="F131" s="127"/>
      <c r="G131" s="127"/>
      <c r="H131" s="127"/>
      <c r="I131" s="127"/>
      <c r="J131" s="127"/>
      <c r="K131" s="127"/>
      <c r="L131" s="123"/>
      <c r="M131" s="123"/>
      <c r="N131" s="123"/>
      <c r="O131" s="123"/>
      <c r="P131" s="123"/>
      <c r="Q131" s="123"/>
      <c r="R131" s="123"/>
      <c r="S131" s="123"/>
      <c r="T131" s="123"/>
      <c r="U131" s="123"/>
      <c r="V131" s="123"/>
      <c r="W131" s="123"/>
      <c r="X131" s="123"/>
      <c r="Y131" s="123"/>
      <c r="Z131" s="123"/>
      <c r="AA131" s="123"/>
      <c r="AB131" s="123"/>
    </row>
    <row r="132" spans="1:28" x14ac:dyDescent="0.2">
      <c r="B132" s="185"/>
      <c r="C132" s="206"/>
      <c r="D132" s="122"/>
      <c r="E132" s="122"/>
      <c r="F132" s="122"/>
      <c r="G132" s="122"/>
      <c r="H132" s="122"/>
      <c r="I132" s="122"/>
      <c r="J132" s="122"/>
      <c r="K132" s="122"/>
      <c r="L132" s="123"/>
      <c r="M132" s="123"/>
      <c r="N132" s="123"/>
      <c r="O132" s="123"/>
      <c r="P132" s="123"/>
      <c r="Q132" s="123"/>
      <c r="R132" s="123"/>
      <c r="S132" s="123"/>
      <c r="T132" s="123"/>
      <c r="U132" s="123"/>
      <c r="V132" s="123"/>
      <c r="W132" s="123"/>
      <c r="X132" s="123"/>
      <c r="Y132" s="123"/>
      <c r="Z132" s="123"/>
      <c r="AA132" s="123"/>
      <c r="AB132" s="123"/>
    </row>
    <row r="133" spans="1:28" x14ac:dyDescent="0.2">
      <c r="B133" s="185"/>
      <c r="C133" s="206"/>
      <c r="D133" s="122"/>
      <c r="E133" s="122"/>
      <c r="F133" s="122"/>
      <c r="G133" s="122"/>
      <c r="H133" s="122"/>
      <c r="I133" s="122"/>
      <c r="J133" s="122"/>
      <c r="K133" s="122"/>
      <c r="L133" s="319"/>
      <c r="M133" s="319"/>
      <c r="N133" s="319"/>
      <c r="O133" s="319"/>
      <c r="P133" s="319"/>
      <c r="Q133" s="319"/>
      <c r="R133" s="319"/>
      <c r="S133" s="319"/>
      <c r="T133" s="319"/>
      <c r="U133" s="319"/>
      <c r="V133" s="319"/>
    </row>
    <row r="134" spans="1:28" x14ac:dyDescent="0.2">
      <c r="B134" s="316"/>
      <c r="C134" s="317"/>
      <c r="D134" s="318"/>
      <c r="E134" s="318"/>
      <c r="F134" s="318"/>
      <c r="G134" s="318"/>
      <c r="H134" s="318"/>
      <c r="I134" s="318"/>
      <c r="J134" s="318"/>
      <c r="K134" s="318"/>
      <c r="M134" s="319"/>
      <c r="N134" s="319"/>
      <c r="O134" s="319"/>
      <c r="P134" s="319"/>
      <c r="Q134" s="319"/>
      <c r="R134" s="319"/>
      <c r="S134" s="319"/>
      <c r="T134" s="319"/>
      <c r="U134" s="319"/>
      <c r="V134" s="319"/>
    </row>
    <row r="135" spans="1:28" x14ac:dyDescent="0.2">
      <c r="M135" s="319"/>
      <c r="N135" s="319"/>
      <c r="O135" s="319"/>
      <c r="P135" s="319"/>
      <c r="Q135" s="319"/>
      <c r="R135" s="319"/>
      <c r="S135" s="319"/>
      <c r="T135" s="319"/>
      <c r="U135" s="319"/>
      <c r="V135" s="319"/>
    </row>
  </sheetData>
  <sheetProtection algorithmName="SHA-512" hashValue="EKr1SqrxzK/LtOTw6byNVL4+wdZcgr1SqRJJo9H118IL3T96YBEurZMhltd2YC2SxdgVUY6Ja4GTxegDIASMMQ==" saltValue="3LL/91gtZv+v9xXaNjLs3Q==" spinCount="100000" sheet="1" objects="1" scenarios="1"/>
  <mergeCells count="27">
    <mergeCell ref="B99:F99"/>
    <mergeCell ref="G99:H99"/>
    <mergeCell ref="B100:E100"/>
    <mergeCell ref="G100:H100"/>
    <mergeCell ref="B101:I101"/>
    <mergeCell ref="B96:D96"/>
    <mergeCell ref="G96:H96"/>
    <mergeCell ref="B97:F97"/>
    <mergeCell ref="G97:H97"/>
    <mergeCell ref="B98:F98"/>
    <mergeCell ref="G98:H98"/>
    <mergeCell ref="U87:V87"/>
    <mergeCell ref="B92:I92"/>
    <mergeCell ref="B94:F94"/>
    <mergeCell ref="G94:H94"/>
    <mergeCell ref="B95:F95"/>
    <mergeCell ref="G95:H95"/>
    <mergeCell ref="A1:H1"/>
    <mergeCell ref="B6:H6"/>
    <mergeCell ref="M6:S6"/>
    <mergeCell ref="D87:E87"/>
    <mergeCell ref="F87:G87"/>
    <mergeCell ref="H87:I87"/>
    <mergeCell ref="J87:K87"/>
    <mergeCell ref="O87:P87"/>
    <mergeCell ref="Q87:R87"/>
    <mergeCell ref="S87:T87"/>
  </mergeCells>
  <pageMargins left="0.35433070866141736" right="0" top="0.78740157480314965" bottom="0.74803149606299213" header="0.51181102362204722" footer="0.51181102362204722"/>
  <pageSetup paperSize="9" scale="62" orientation="landscape" r:id="rId1"/>
  <headerFooter alignWithMargins="0">
    <oddFooter>&amp;L&amp;12&amp;A&amp;R&amp;12&amp;P / &amp;N</oddFooter>
  </headerFooter>
  <rowBreaks count="2" manualBreakCount="2">
    <brk id="44" max="19" man="1"/>
    <brk id="82" max="19"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CC"/>
  </sheetPr>
  <dimension ref="A1:AU346"/>
  <sheetViews>
    <sheetView zoomScale="90" zoomScaleNormal="90" zoomScaleSheetLayoutView="70" zoomScalePageLayoutView="80" workbookViewId="0">
      <selection activeCell="D35" sqref="D35:G35"/>
    </sheetView>
  </sheetViews>
  <sheetFormatPr baseColWidth="10" defaultColWidth="10.85546875" defaultRowHeight="12.75" x14ac:dyDescent="0.2"/>
  <cols>
    <col min="1" max="1" width="2.7109375" style="455" bestFit="1" customWidth="1"/>
    <col min="2" max="2" width="9.7109375" style="456" customWidth="1"/>
    <col min="3" max="3" width="16.140625" style="456" customWidth="1"/>
    <col min="4" max="10" width="10.85546875" style="456"/>
    <col min="11" max="11" width="12.28515625" style="456" bestFit="1" customWidth="1"/>
    <col min="12" max="12" width="10.85546875" style="456" customWidth="1"/>
    <col min="13" max="13" width="12.28515625" style="456" customWidth="1"/>
    <col min="14" max="14" width="11.85546875" style="456" customWidth="1"/>
    <col min="15" max="15" width="10.85546875" style="456"/>
    <col min="16" max="47" width="10.85546875" style="383"/>
    <col min="48" max="16384" width="10.85546875" style="456"/>
  </cols>
  <sheetData>
    <row r="1" spans="1:47" s="383" customFormat="1" x14ac:dyDescent="0.2">
      <c r="A1" s="382"/>
    </row>
    <row r="2" spans="1:47" s="383" customFormat="1" x14ac:dyDescent="0.2">
      <c r="A2" s="382"/>
    </row>
    <row r="3" spans="1:47" s="383" customFormat="1" x14ac:dyDescent="0.2">
      <c r="A3" s="382"/>
    </row>
    <row r="4" spans="1:47" s="388" customFormat="1" ht="25.9" customHeight="1" x14ac:dyDescent="0.25">
      <c r="A4" s="1032" t="s">
        <v>431</v>
      </c>
      <c r="B4" s="1032"/>
      <c r="C4" s="1032"/>
      <c r="D4" s="1032"/>
      <c r="E4" s="1032"/>
      <c r="F4" s="1032"/>
      <c r="G4" s="1032"/>
      <c r="H4" s="1032"/>
      <c r="I4" s="1032"/>
      <c r="J4" s="1032"/>
      <c r="K4" s="1032"/>
      <c r="L4" s="1032"/>
      <c r="M4" s="384"/>
      <c r="N4" s="384"/>
      <c r="O4" s="384"/>
      <c r="P4" s="385"/>
      <c r="Q4" s="386"/>
      <c r="R4" s="386"/>
      <c r="S4" s="386"/>
      <c r="T4" s="386"/>
      <c r="U4" s="386"/>
      <c r="V4" s="386"/>
      <c r="W4" s="386"/>
      <c r="X4" s="386"/>
      <c r="Y4" s="386"/>
      <c r="Z4" s="386"/>
      <c r="AA4" s="386"/>
      <c r="AB4" s="387"/>
      <c r="AC4" s="387"/>
      <c r="AD4" s="387"/>
      <c r="AE4" s="387"/>
      <c r="AF4" s="387"/>
      <c r="AG4" s="387"/>
      <c r="AH4" s="387"/>
      <c r="AI4" s="387"/>
      <c r="AJ4" s="387"/>
      <c r="AK4" s="387"/>
      <c r="AL4" s="387"/>
      <c r="AM4" s="387"/>
      <c r="AN4" s="387"/>
      <c r="AO4" s="387"/>
      <c r="AP4" s="387"/>
      <c r="AQ4" s="387"/>
      <c r="AR4" s="387"/>
      <c r="AS4" s="387"/>
      <c r="AT4" s="387"/>
      <c r="AU4" s="387"/>
    </row>
    <row r="5" spans="1:47" s="388" customFormat="1" ht="31.9" customHeight="1" x14ac:dyDescent="0.25">
      <c r="A5" s="1079" t="s">
        <v>980</v>
      </c>
      <c r="B5" s="1079"/>
      <c r="C5" s="1079"/>
      <c r="D5" s="1079"/>
      <c r="E5" s="1079"/>
      <c r="F5" s="1079"/>
      <c r="G5" s="1079"/>
      <c r="H5" s="1079"/>
      <c r="I5" s="1079"/>
      <c r="J5" s="1079"/>
      <c r="K5" s="1079"/>
      <c r="L5" s="1079"/>
      <c r="M5" s="1079"/>
      <c r="N5" s="384"/>
      <c r="O5" s="384"/>
      <c r="P5" s="385"/>
      <c r="Q5" s="386"/>
      <c r="R5" s="386"/>
      <c r="S5" s="386"/>
      <c r="T5" s="386"/>
      <c r="U5" s="386"/>
      <c r="V5" s="386"/>
      <c r="W5" s="386"/>
      <c r="X5" s="386"/>
      <c r="Y5" s="386"/>
      <c r="Z5" s="386"/>
      <c r="AA5" s="386"/>
      <c r="AB5" s="387"/>
      <c r="AC5" s="387"/>
      <c r="AD5" s="387"/>
      <c r="AE5" s="387"/>
      <c r="AF5" s="387"/>
      <c r="AG5" s="387"/>
      <c r="AH5" s="387"/>
      <c r="AI5" s="387"/>
      <c r="AJ5" s="387"/>
      <c r="AK5" s="387"/>
      <c r="AL5" s="387"/>
      <c r="AM5" s="387"/>
      <c r="AN5" s="387"/>
      <c r="AO5" s="387"/>
      <c r="AP5" s="387"/>
      <c r="AQ5" s="387"/>
      <c r="AR5" s="387"/>
      <c r="AS5" s="387"/>
      <c r="AT5" s="387"/>
      <c r="AU5" s="387"/>
    </row>
    <row r="6" spans="1:47" s="390" customFormat="1" ht="43.9" customHeight="1" x14ac:dyDescent="0.2">
      <c r="A6" s="1077" t="s">
        <v>979</v>
      </c>
      <c r="B6" s="1077"/>
      <c r="C6" s="1077"/>
      <c r="D6" s="1077"/>
      <c r="E6" s="1077"/>
      <c r="F6" s="1077"/>
      <c r="G6" s="1077"/>
      <c r="H6" s="1077"/>
      <c r="I6" s="1077"/>
      <c r="J6" s="1077"/>
      <c r="K6" s="1077"/>
      <c r="L6" s="1077"/>
      <c r="M6" s="389"/>
      <c r="N6" s="389"/>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row>
    <row r="7" spans="1:47" s="390" customFormat="1" ht="8.65" customHeight="1" x14ac:dyDescent="0.2">
      <c r="A7" s="389"/>
      <c r="B7" s="389"/>
      <c r="C7" s="389"/>
      <c r="D7" s="389"/>
      <c r="E7" s="389"/>
      <c r="F7" s="389"/>
      <c r="G7" s="389"/>
      <c r="H7" s="389"/>
      <c r="I7" s="389"/>
      <c r="J7" s="389"/>
      <c r="K7" s="389"/>
      <c r="L7" s="389"/>
      <c r="M7" s="389"/>
      <c r="N7" s="389"/>
      <c r="P7" s="391"/>
      <c r="Q7" s="391"/>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row>
    <row r="8" spans="1:47" s="390" customFormat="1" ht="30.4" customHeight="1" x14ac:dyDescent="0.2">
      <c r="A8" s="1077" t="s">
        <v>432</v>
      </c>
      <c r="B8" s="1077"/>
      <c r="C8" s="1077"/>
      <c r="D8" s="1077"/>
      <c r="E8" s="1077"/>
      <c r="F8" s="1077"/>
      <c r="G8" s="1077"/>
      <c r="H8" s="1077"/>
      <c r="I8" s="1077"/>
      <c r="J8" s="1077"/>
      <c r="K8" s="1077"/>
      <c r="L8" s="1077"/>
      <c r="M8" s="389"/>
      <c r="N8" s="389"/>
      <c r="P8" s="391"/>
      <c r="Q8" s="391"/>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row>
    <row r="9" spans="1:47" s="390" customFormat="1" ht="8.65" customHeight="1" x14ac:dyDescent="0.2">
      <c r="A9" s="389"/>
      <c r="B9" s="389"/>
      <c r="C9" s="389"/>
      <c r="D9" s="389"/>
      <c r="E9" s="389"/>
      <c r="F9" s="389"/>
      <c r="G9" s="389"/>
      <c r="H9" s="389"/>
      <c r="I9" s="389"/>
      <c r="J9" s="389"/>
      <c r="K9" s="389"/>
      <c r="L9" s="389"/>
      <c r="M9" s="389"/>
      <c r="N9" s="389"/>
      <c r="P9" s="391"/>
      <c r="Q9" s="391"/>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row>
    <row r="10" spans="1:47" s="393" customFormat="1" ht="14.65" customHeight="1" x14ac:dyDescent="0.2">
      <c r="A10" s="1078" t="s">
        <v>464</v>
      </c>
      <c r="B10" s="1078"/>
      <c r="C10" s="1078"/>
      <c r="D10" s="1078"/>
      <c r="E10" s="1078"/>
      <c r="F10" s="1078"/>
      <c r="G10" s="1078"/>
      <c r="H10" s="1078"/>
      <c r="I10" s="1078"/>
      <c r="J10" s="1078"/>
      <c r="K10" s="1078"/>
      <c r="L10" s="1078"/>
      <c r="M10" s="392"/>
      <c r="N10" s="392"/>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c r="AR10" s="394"/>
      <c r="AS10" s="394"/>
      <c r="AT10" s="394"/>
      <c r="AU10" s="394"/>
    </row>
    <row r="11" spans="1:47" s="393" customFormat="1" ht="25.15" customHeight="1" x14ac:dyDescent="0.2">
      <c r="A11" s="397"/>
      <c r="B11" s="394"/>
      <c r="C11" s="400"/>
      <c r="D11" s="401"/>
      <c r="E11" s="401"/>
      <c r="F11" s="401"/>
      <c r="G11" s="401"/>
      <c r="H11" s="401"/>
      <c r="I11" s="401"/>
      <c r="J11" s="401"/>
      <c r="K11" s="394"/>
      <c r="L11" s="394"/>
      <c r="M11" s="402"/>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394"/>
      <c r="AP11" s="394"/>
      <c r="AQ11" s="394"/>
      <c r="AR11" s="394"/>
      <c r="AS11" s="394"/>
      <c r="AT11" s="394"/>
      <c r="AU11" s="394"/>
    </row>
    <row r="12" spans="1:47" s="393" customFormat="1" ht="15" x14ac:dyDescent="0.2">
      <c r="A12" s="397"/>
      <c r="B12" s="576">
        <v>0.34</v>
      </c>
      <c r="C12" s="1069" t="s">
        <v>433</v>
      </c>
      <c r="D12" s="1070"/>
      <c r="E12" s="1070"/>
      <c r="F12" s="1070"/>
      <c r="G12" s="1070"/>
      <c r="H12" s="1070"/>
      <c r="I12" s="1070"/>
      <c r="J12" s="1070"/>
      <c r="K12" s="1070"/>
      <c r="L12" s="1070"/>
      <c r="M12" s="396"/>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4"/>
      <c r="AN12" s="394"/>
      <c r="AO12" s="394"/>
      <c r="AP12" s="394"/>
      <c r="AQ12" s="394"/>
      <c r="AR12" s="394"/>
      <c r="AS12" s="394"/>
      <c r="AT12" s="394"/>
      <c r="AU12" s="394"/>
    </row>
    <row r="13" spans="1:47" s="393" customFormat="1" ht="15" x14ac:dyDescent="0.2">
      <c r="A13" s="397"/>
      <c r="B13" s="398">
        <f>B12/2</f>
        <v>0.17</v>
      </c>
      <c r="C13" s="1072" t="s">
        <v>434</v>
      </c>
      <c r="D13" s="1073"/>
      <c r="E13" s="1073"/>
      <c r="F13" s="1073"/>
      <c r="G13" s="1073"/>
      <c r="H13" s="1073"/>
      <c r="I13" s="1073"/>
      <c r="J13" s="1073"/>
      <c r="K13" s="1073"/>
      <c r="L13" s="1073"/>
      <c r="M13" s="399"/>
      <c r="P13" s="394"/>
      <c r="Q13" s="394"/>
      <c r="R13" s="394"/>
      <c r="S13" s="394"/>
      <c r="T13" s="394"/>
      <c r="U13" s="394"/>
      <c r="V13" s="394"/>
      <c r="W13" s="394"/>
      <c r="X13" s="394"/>
      <c r="Y13" s="394"/>
      <c r="Z13" s="394"/>
      <c r="AA13" s="394"/>
      <c r="AB13" s="394"/>
      <c r="AC13" s="394"/>
      <c r="AD13" s="394"/>
      <c r="AE13" s="394"/>
      <c r="AF13" s="394"/>
      <c r="AG13" s="394"/>
      <c r="AH13" s="394"/>
      <c r="AI13" s="394"/>
      <c r="AJ13" s="394"/>
      <c r="AK13" s="394"/>
      <c r="AL13" s="394"/>
      <c r="AM13" s="394"/>
      <c r="AN13" s="394"/>
      <c r="AO13" s="394"/>
      <c r="AP13" s="394"/>
      <c r="AQ13" s="394"/>
      <c r="AR13" s="394"/>
      <c r="AS13" s="394"/>
      <c r="AT13" s="394"/>
      <c r="AU13" s="394"/>
    </row>
    <row r="14" spans="1:47" s="393" customFormat="1" ht="15" x14ac:dyDescent="0.2">
      <c r="A14" s="397"/>
      <c r="B14" s="395"/>
      <c r="C14" s="1070" t="s">
        <v>435</v>
      </c>
      <c r="D14" s="1070"/>
      <c r="E14" s="1070"/>
      <c r="F14" s="1070"/>
      <c r="G14" s="1070"/>
      <c r="H14" s="1070"/>
      <c r="I14" s="1070"/>
      <c r="J14" s="1070"/>
      <c r="K14" s="1070"/>
      <c r="L14" s="1070"/>
      <c r="M14" s="471"/>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row>
    <row r="15" spans="1:47" s="394" customFormat="1" ht="25.15" customHeight="1" x14ac:dyDescent="0.2">
      <c r="A15" s="397"/>
      <c r="C15" s="400"/>
      <c r="D15" s="401"/>
      <c r="E15" s="401"/>
      <c r="F15" s="401"/>
      <c r="G15" s="401"/>
      <c r="H15" s="401"/>
      <c r="I15" s="401"/>
      <c r="J15" s="401"/>
      <c r="K15" s="401"/>
      <c r="L15" s="401"/>
      <c r="M15" s="402"/>
    </row>
    <row r="16" spans="1:47" s="393" customFormat="1" ht="14.65" customHeight="1" x14ac:dyDescent="0.2">
      <c r="A16" s="397"/>
      <c r="B16" s="1074"/>
      <c r="C16" s="1071" t="s">
        <v>466</v>
      </c>
      <c r="D16" s="1067" t="s">
        <v>436</v>
      </c>
      <c r="E16" s="1067"/>
      <c r="F16" s="1067"/>
      <c r="G16" s="1067"/>
      <c r="H16" s="1067"/>
      <c r="I16" s="1067"/>
      <c r="J16" s="1067"/>
      <c r="K16" s="1067"/>
      <c r="L16" s="1067"/>
      <c r="M16" s="402"/>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4"/>
    </row>
    <row r="17" spans="1:47" s="393" customFormat="1" ht="15" x14ac:dyDescent="0.2">
      <c r="A17" s="397"/>
      <c r="B17" s="1074"/>
      <c r="C17" s="1071"/>
      <c r="D17" s="1067"/>
      <c r="E17" s="1067"/>
      <c r="F17" s="1067"/>
      <c r="G17" s="1067"/>
      <c r="H17" s="1067"/>
      <c r="I17" s="1067"/>
      <c r="J17" s="1067"/>
      <c r="K17" s="1067"/>
      <c r="L17" s="1067"/>
      <c r="M17" s="402"/>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c r="AT17" s="394"/>
      <c r="AU17" s="394"/>
    </row>
    <row r="18" spans="1:47" s="393" customFormat="1" ht="7.5" customHeight="1" x14ac:dyDescent="0.2">
      <c r="A18" s="397"/>
      <c r="B18" s="394"/>
      <c r="C18" s="395"/>
      <c r="D18" s="396"/>
      <c r="E18" s="396"/>
      <c r="F18" s="396"/>
      <c r="G18" s="396"/>
      <c r="H18" s="396"/>
      <c r="I18" s="396"/>
      <c r="J18" s="396"/>
      <c r="M18" s="402"/>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c r="AK18" s="394"/>
      <c r="AL18" s="394"/>
      <c r="AM18" s="394"/>
      <c r="AN18" s="394"/>
      <c r="AO18" s="394"/>
      <c r="AP18" s="394"/>
      <c r="AQ18" s="394"/>
      <c r="AR18" s="394"/>
      <c r="AS18" s="394"/>
      <c r="AT18" s="394"/>
      <c r="AU18" s="394"/>
    </row>
    <row r="19" spans="1:47" s="393" customFormat="1" ht="15.4" customHeight="1" x14ac:dyDescent="0.2">
      <c r="A19" s="397"/>
      <c r="B19" s="457"/>
      <c r="C19" s="577" t="s">
        <v>467</v>
      </c>
      <c r="D19" s="1067" t="s">
        <v>437</v>
      </c>
      <c r="E19" s="1067"/>
      <c r="F19" s="1067"/>
      <c r="G19" s="1067"/>
      <c r="H19" s="1067"/>
      <c r="I19" s="1067"/>
      <c r="J19" s="1067"/>
      <c r="K19" s="1067"/>
      <c r="L19" s="1067"/>
      <c r="M19" s="403"/>
      <c r="N19" s="403"/>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4"/>
      <c r="AO19" s="394"/>
      <c r="AP19" s="394"/>
      <c r="AQ19" s="394"/>
      <c r="AR19" s="394"/>
      <c r="AS19" s="394"/>
      <c r="AT19" s="394"/>
      <c r="AU19" s="394"/>
    </row>
    <row r="20" spans="1:47" s="393" customFormat="1" ht="7.5" customHeight="1" x14ac:dyDescent="0.2">
      <c r="A20" s="397"/>
      <c r="B20" s="394"/>
      <c r="C20" s="395"/>
      <c r="D20" s="396"/>
      <c r="E20" s="396"/>
      <c r="F20" s="396"/>
      <c r="G20" s="396"/>
      <c r="H20" s="396"/>
      <c r="I20" s="396"/>
      <c r="J20" s="396"/>
      <c r="M20" s="402"/>
      <c r="N20" s="394"/>
      <c r="O20" s="394"/>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394"/>
      <c r="AN20" s="394"/>
      <c r="AO20" s="394"/>
      <c r="AP20" s="394"/>
      <c r="AQ20" s="394"/>
      <c r="AR20" s="394"/>
      <c r="AS20" s="394"/>
      <c r="AT20" s="394"/>
      <c r="AU20" s="394"/>
    </row>
    <row r="21" spans="1:47" s="393" customFormat="1" ht="15.4" customHeight="1" x14ac:dyDescent="0.2">
      <c r="A21" s="397"/>
      <c r="B21" s="457"/>
      <c r="C21" s="1071" t="s">
        <v>468</v>
      </c>
      <c r="D21" s="1067" t="s">
        <v>1037</v>
      </c>
      <c r="E21" s="1067"/>
      <c r="F21" s="1067"/>
      <c r="G21" s="1067"/>
      <c r="H21" s="1067"/>
      <c r="I21" s="1067"/>
      <c r="J21" s="1067"/>
      <c r="K21" s="1067"/>
      <c r="L21" s="1067"/>
      <c r="M21" s="403"/>
      <c r="N21" s="403"/>
      <c r="O21" s="394"/>
      <c r="P21" s="394"/>
      <c r="Q21" s="394"/>
      <c r="R21" s="394"/>
      <c r="S21" s="394"/>
      <c r="T21" s="394"/>
      <c r="U21" s="394"/>
      <c r="V21" s="394"/>
      <c r="W21" s="394"/>
      <c r="X21" s="394"/>
      <c r="Y21" s="394"/>
      <c r="Z21" s="394"/>
      <c r="AA21" s="394"/>
      <c r="AB21" s="394"/>
      <c r="AC21" s="394"/>
      <c r="AD21" s="394"/>
      <c r="AE21" s="394"/>
      <c r="AF21" s="394"/>
      <c r="AG21" s="394"/>
      <c r="AH21" s="394"/>
      <c r="AI21" s="394"/>
      <c r="AJ21" s="394"/>
      <c r="AK21" s="394"/>
      <c r="AL21" s="394"/>
      <c r="AM21" s="394"/>
      <c r="AN21" s="394"/>
      <c r="AO21" s="394"/>
      <c r="AP21" s="394"/>
      <c r="AQ21" s="394"/>
      <c r="AR21" s="394"/>
      <c r="AS21" s="394"/>
      <c r="AT21" s="394"/>
      <c r="AU21" s="394"/>
    </row>
    <row r="22" spans="1:47" s="393" customFormat="1" ht="15.4" customHeight="1" x14ac:dyDescent="0.2">
      <c r="A22" s="397"/>
      <c r="B22" s="457"/>
      <c r="C22" s="1071"/>
      <c r="D22" s="1067" t="s">
        <v>1038</v>
      </c>
      <c r="E22" s="1067"/>
      <c r="F22" s="1067"/>
      <c r="G22" s="1067"/>
      <c r="H22" s="1067"/>
      <c r="I22" s="1067"/>
      <c r="J22" s="1067"/>
      <c r="K22" s="1067"/>
      <c r="L22" s="1067"/>
      <c r="M22" s="403"/>
      <c r="N22" s="403"/>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4"/>
      <c r="AT22" s="394"/>
      <c r="AU22" s="394"/>
    </row>
    <row r="23" spans="1:47" s="393" customFormat="1" ht="7.5" customHeight="1" x14ac:dyDescent="0.2">
      <c r="A23" s="397"/>
      <c r="B23" s="394"/>
      <c r="C23" s="395"/>
      <c r="D23" s="396"/>
      <c r="E23" s="396"/>
      <c r="F23" s="396"/>
      <c r="G23" s="396"/>
      <c r="H23" s="396"/>
      <c r="I23" s="396"/>
      <c r="J23" s="396"/>
      <c r="M23" s="402"/>
      <c r="N23" s="394"/>
      <c r="O23" s="394"/>
      <c r="P23" s="394"/>
      <c r="Q23" s="394"/>
      <c r="R23" s="394"/>
      <c r="S23" s="394"/>
      <c r="T23" s="394"/>
      <c r="U23" s="394"/>
      <c r="V23" s="394"/>
      <c r="W23" s="394"/>
      <c r="X23" s="394"/>
      <c r="Y23" s="394"/>
      <c r="Z23" s="394"/>
      <c r="AA23" s="394"/>
      <c r="AB23" s="394"/>
      <c r="AC23" s="394"/>
      <c r="AD23" s="394"/>
      <c r="AE23" s="394"/>
      <c r="AF23" s="394"/>
      <c r="AG23" s="394"/>
      <c r="AH23" s="394"/>
      <c r="AI23" s="394"/>
      <c r="AJ23" s="394"/>
      <c r="AK23" s="394"/>
      <c r="AL23" s="394"/>
      <c r="AM23" s="394"/>
      <c r="AN23" s="394"/>
      <c r="AO23" s="394"/>
      <c r="AP23" s="394"/>
      <c r="AQ23" s="394"/>
      <c r="AR23" s="394"/>
      <c r="AS23" s="394"/>
      <c r="AT23" s="394"/>
      <c r="AU23" s="394"/>
    </row>
    <row r="24" spans="1:47" s="393" customFormat="1" ht="28.5" customHeight="1" x14ac:dyDescent="0.2">
      <c r="A24" s="397"/>
      <c r="B24" s="458"/>
      <c r="C24" s="578" t="s">
        <v>469</v>
      </c>
      <c r="D24" s="1067" t="s">
        <v>473</v>
      </c>
      <c r="E24" s="1067"/>
      <c r="F24" s="1067"/>
      <c r="G24" s="1067"/>
      <c r="H24" s="1067"/>
      <c r="I24" s="1067"/>
      <c r="J24" s="1067"/>
      <c r="K24" s="1067"/>
      <c r="L24" s="1067"/>
      <c r="M24" s="403"/>
      <c r="N24" s="403"/>
      <c r="O24" s="394"/>
      <c r="P24" s="394"/>
      <c r="Q24" s="394"/>
      <c r="R24" s="394"/>
      <c r="S24" s="394"/>
      <c r="T24" s="394"/>
      <c r="U24" s="394"/>
      <c r="V24" s="394"/>
      <c r="W24" s="394"/>
      <c r="X24" s="394"/>
      <c r="Y24" s="394"/>
      <c r="Z24" s="394"/>
      <c r="AA24" s="394"/>
      <c r="AB24" s="394"/>
      <c r="AC24" s="394"/>
      <c r="AD24" s="394"/>
      <c r="AE24" s="394"/>
      <c r="AF24" s="394"/>
      <c r="AG24" s="394"/>
      <c r="AH24" s="394"/>
      <c r="AI24" s="394"/>
      <c r="AJ24" s="394"/>
      <c r="AK24" s="394"/>
      <c r="AL24" s="394"/>
      <c r="AM24" s="394"/>
      <c r="AN24" s="394"/>
      <c r="AO24" s="394"/>
      <c r="AP24" s="394"/>
      <c r="AQ24" s="394"/>
      <c r="AR24" s="394"/>
      <c r="AS24" s="394"/>
      <c r="AT24" s="394"/>
      <c r="AU24" s="394"/>
    </row>
    <row r="25" spans="1:47" s="393" customFormat="1" ht="7.5" customHeight="1" x14ac:dyDescent="0.2">
      <c r="A25" s="397"/>
      <c r="B25" s="394"/>
      <c r="C25" s="395"/>
      <c r="D25" s="396"/>
      <c r="E25" s="396"/>
      <c r="F25" s="396"/>
      <c r="G25" s="396"/>
      <c r="H25" s="396"/>
      <c r="I25" s="396"/>
      <c r="J25" s="396"/>
      <c r="M25" s="402"/>
      <c r="N25" s="394"/>
      <c r="O25" s="394"/>
      <c r="P25" s="394"/>
      <c r="Q25" s="394"/>
      <c r="R25" s="394"/>
      <c r="S25" s="394"/>
      <c r="T25" s="394"/>
      <c r="U25" s="394"/>
      <c r="V25" s="394"/>
      <c r="W25" s="394"/>
      <c r="X25" s="394"/>
      <c r="Y25" s="394"/>
      <c r="Z25" s="394"/>
      <c r="AA25" s="394"/>
      <c r="AB25" s="394"/>
      <c r="AC25" s="394"/>
      <c r="AD25" s="394"/>
      <c r="AE25" s="394"/>
      <c r="AF25" s="394"/>
      <c r="AG25" s="394"/>
      <c r="AH25" s="394"/>
      <c r="AI25" s="394"/>
      <c r="AJ25" s="394"/>
      <c r="AK25" s="394"/>
      <c r="AL25" s="394"/>
      <c r="AM25" s="394"/>
      <c r="AN25" s="394"/>
      <c r="AO25" s="394"/>
      <c r="AP25" s="394"/>
      <c r="AQ25" s="394"/>
      <c r="AR25" s="394"/>
      <c r="AS25" s="394"/>
      <c r="AT25" s="394"/>
      <c r="AU25" s="394"/>
    </row>
    <row r="26" spans="1:47" s="393" customFormat="1" ht="28.5" customHeight="1" x14ac:dyDescent="0.2">
      <c r="A26" s="397"/>
      <c r="B26" s="458"/>
      <c r="C26" s="578" t="s">
        <v>470</v>
      </c>
      <c r="D26" s="1067" t="s">
        <v>438</v>
      </c>
      <c r="E26" s="1067"/>
      <c r="F26" s="1067"/>
      <c r="G26" s="1067"/>
      <c r="H26" s="1067"/>
      <c r="I26" s="1067"/>
      <c r="J26" s="1067"/>
      <c r="K26" s="1067"/>
      <c r="L26" s="1067"/>
      <c r="M26" s="403"/>
      <c r="N26" s="403"/>
      <c r="O26" s="394"/>
      <c r="P26" s="394"/>
      <c r="Q26" s="394"/>
      <c r="R26" s="394"/>
      <c r="S26" s="394"/>
      <c r="T26" s="394"/>
      <c r="U26" s="394"/>
      <c r="V26" s="394"/>
      <c r="W26" s="394"/>
      <c r="X26" s="394"/>
      <c r="Y26" s="394"/>
      <c r="Z26" s="394"/>
      <c r="AA26" s="394"/>
      <c r="AB26" s="394"/>
      <c r="AC26" s="394"/>
      <c r="AD26" s="394"/>
      <c r="AE26" s="394"/>
      <c r="AF26" s="394"/>
      <c r="AG26" s="394"/>
      <c r="AH26" s="394"/>
      <c r="AI26" s="394"/>
      <c r="AJ26" s="394"/>
      <c r="AK26" s="394"/>
      <c r="AL26" s="394"/>
      <c r="AM26" s="394"/>
      <c r="AN26" s="394"/>
      <c r="AO26" s="394"/>
      <c r="AP26" s="394"/>
      <c r="AQ26" s="394"/>
      <c r="AR26" s="394"/>
      <c r="AS26" s="394"/>
      <c r="AT26" s="394"/>
      <c r="AU26" s="394"/>
    </row>
    <row r="27" spans="1:47" s="393" customFormat="1" ht="7.5" customHeight="1" x14ac:dyDescent="0.2">
      <c r="A27" s="397"/>
      <c r="B27" s="394"/>
      <c r="C27" s="395"/>
      <c r="D27" s="396"/>
      <c r="E27" s="396"/>
      <c r="F27" s="396"/>
      <c r="G27" s="396"/>
      <c r="H27" s="396"/>
      <c r="I27" s="396"/>
      <c r="J27" s="396"/>
      <c r="M27" s="402"/>
      <c r="N27" s="394"/>
      <c r="O27" s="394"/>
      <c r="P27" s="394"/>
      <c r="Q27" s="394"/>
      <c r="R27" s="394"/>
      <c r="S27" s="394"/>
      <c r="T27" s="394"/>
      <c r="U27" s="394"/>
      <c r="V27" s="394"/>
      <c r="W27" s="394"/>
      <c r="X27" s="394"/>
      <c r="Y27" s="394"/>
      <c r="Z27" s="394"/>
      <c r="AA27" s="394"/>
      <c r="AB27" s="394"/>
      <c r="AC27" s="394"/>
      <c r="AD27" s="394"/>
      <c r="AE27" s="394"/>
      <c r="AF27" s="394"/>
      <c r="AG27" s="394"/>
      <c r="AH27" s="394"/>
      <c r="AI27" s="394"/>
      <c r="AJ27" s="394"/>
      <c r="AK27" s="394"/>
      <c r="AL27" s="394"/>
      <c r="AM27" s="394"/>
      <c r="AN27" s="394"/>
      <c r="AO27" s="394"/>
      <c r="AP27" s="394"/>
      <c r="AQ27" s="394"/>
      <c r="AR27" s="394"/>
      <c r="AS27" s="394"/>
      <c r="AT27" s="394"/>
      <c r="AU27" s="394"/>
    </row>
    <row r="28" spans="1:47" s="393" customFormat="1" ht="15.4" customHeight="1" x14ac:dyDescent="0.2">
      <c r="A28" s="397"/>
      <c r="B28" s="394"/>
      <c r="C28" s="404" t="s">
        <v>471</v>
      </c>
      <c r="D28" s="1067" t="s">
        <v>465</v>
      </c>
      <c r="E28" s="1067"/>
      <c r="F28" s="1067"/>
      <c r="G28" s="1067"/>
      <c r="H28" s="1067"/>
      <c r="I28" s="1067"/>
      <c r="J28" s="1067"/>
      <c r="K28" s="1067"/>
      <c r="L28" s="1067"/>
      <c r="M28" s="403"/>
      <c r="N28" s="403"/>
      <c r="O28" s="394"/>
      <c r="P28" s="394"/>
      <c r="Q28" s="394"/>
      <c r="R28" s="394"/>
      <c r="S28" s="394"/>
      <c r="T28" s="394"/>
      <c r="U28" s="394"/>
      <c r="V28" s="394"/>
      <c r="W28" s="394"/>
      <c r="X28" s="394"/>
      <c r="Y28" s="394"/>
      <c r="Z28" s="394"/>
      <c r="AA28" s="394"/>
      <c r="AB28" s="394"/>
      <c r="AC28" s="394"/>
      <c r="AD28" s="394"/>
      <c r="AE28" s="394"/>
      <c r="AF28" s="394"/>
      <c r="AG28" s="394"/>
      <c r="AH28" s="394"/>
      <c r="AI28" s="394"/>
      <c r="AJ28" s="394"/>
      <c r="AK28" s="394"/>
      <c r="AL28" s="394"/>
      <c r="AM28" s="394"/>
      <c r="AN28" s="394"/>
      <c r="AO28" s="394"/>
      <c r="AP28" s="394"/>
      <c r="AQ28" s="394"/>
      <c r="AR28" s="394"/>
      <c r="AS28" s="394"/>
      <c r="AT28" s="394"/>
      <c r="AU28" s="394"/>
    </row>
    <row r="29" spans="1:47" s="393" customFormat="1" ht="7.5" customHeight="1" x14ac:dyDescent="0.2">
      <c r="A29" s="397"/>
      <c r="B29" s="394"/>
      <c r="C29" s="395"/>
      <c r="D29" s="471"/>
      <c r="E29" s="471"/>
      <c r="F29" s="471"/>
      <c r="G29" s="471"/>
      <c r="H29" s="471"/>
      <c r="I29" s="471"/>
      <c r="J29" s="471"/>
      <c r="M29" s="402"/>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c r="AR29" s="394"/>
      <c r="AS29" s="394"/>
      <c r="AT29" s="394"/>
      <c r="AU29" s="394"/>
    </row>
    <row r="30" spans="1:47" s="393" customFormat="1" ht="15.75" x14ac:dyDescent="0.2">
      <c r="A30" s="397"/>
      <c r="B30" s="470"/>
      <c r="C30" s="405" t="s">
        <v>472</v>
      </c>
      <c r="D30" s="1068" t="s">
        <v>1039</v>
      </c>
      <c r="E30" s="1067"/>
      <c r="F30" s="1067"/>
      <c r="G30" s="1067"/>
      <c r="H30" s="1067"/>
      <c r="I30" s="1067"/>
      <c r="J30" s="1067"/>
      <c r="K30" s="1067"/>
      <c r="L30" s="1067"/>
      <c r="M30" s="402"/>
      <c r="N30" s="394"/>
      <c r="O30" s="394"/>
      <c r="P30" s="394"/>
      <c r="Q30" s="394"/>
      <c r="R30" s="394"/>
      <c r="S30" s="394"/>
      <c r="T30" s="394"/>
      <c r="U30" s="394"/>
      <c r="V30" s="394"/>
      <c r="W30" s="394"/>
      <c r="X30" s="394"/>
      <c r="Y30" s="394"/>
      <c r="Z30" s="394"/>
      <c r="AA30" s="394"/>
      <c r="AB30" s="394"/>
      <c r="AC30" s="394"/>
      <c r="AD30" s="394"/>
      <c r="AE30" s="394"/>
      <c r="AF30" s="394"/>
      <c r="AG30" s="394"/>
      <c r="AH30" s="394"/>
      <c r="AI30" s="394"/>
      <c r="AJ30" s="394"/>
      <c r="AK30" s="394"/>
      <c r="AL30" s="394"/>
      <c r="AM30" s="394"/>
      <c r="AN30" s="394"/>
      <c r="AO30" s="394"/>
      <c r="AP30" s="394"/>
      <c r="AQ30" s="394"/>
      <c r="AR30" s="394"/>
      <c r="AS30" s="394"/>
      <c r="AT30" s="394"/>
      <c r="AU30" s="394"/>
    </row>
    <row r="31" spans="1:47" s="394" customFormat="1" ht="16.5" thickBot="1" x14ac:dyDescent="0.25">
      <c r="A31" s="397"/>
      <c r="B31" s="459"/>
      <c r="C31" s="460"/>
      <c r="D31" s="461"/>
      <c r="E31" s="461"/>
      <c r="F31" s="461"/>
      <c r="G31" s="461"/>
      <c r="H31" s="461"/>
      <c r="I31" s="461"/>
      <c r="J31" s="461"/>
      <c r="K31" s="461"/>
      <c r="L31" s="461"/>
      <c r="M31" s="402"/>
    </row>
    <row r="32" spans="1:47" s="410" customFormat="1" ht="18.399999999999999" customHeight="1" thickBot="1" x14ac:dyDescent="0.3">
      <c r="A32" s="397"/>
      <c r="B32" s="407"/>
      <c r="C32" s="408"/>
      <c r="D32" s="408"/>
      <c r="E32" s="408"/>
      <c r="F32" s="408"/>
      <c r="G32" s="408"/>
      <c r="H32" s="1064" t="s">
        <v>439</v>
      </c>
      <c r="I32" s="1065"/>
      <c r="J32" s="1065"/>
      <c r="K32" s="1065"/>
      <c r="L32" s="1065"/>
      <c r="M32" s="1066"/>
      <c r="N32" s="408"/>
      <c r="O32" s="408"/>
      <c r="P32" s="408"/>
      <c r="Q32" s="408"/>
      <c r="R32" s="408"/>
      <c r="S32" s="408"/>
      <c r="T32" s="408"/>
      <c r="U32" s="408"/>
      <c r="V32" s="408"/>
      <c r="W32" s="408"/>
      <c r="X32" s="408"/>
      <c r="Y32" s="408"/>
      <c r="Z32" s="408"/>
      <c r="AA32" s="408"/>
      <c r="AB32" s="408"/>
      <c r="AC32" s="408"/>
      <c r="AD32" s="408"/>
      <c r="AE32" s="408"/>
      <c r="AF32" s="408"/>
      <c r="AG32" s="408"/>
      <c r="AH32" s="408"/>
      <c r="AI32" s="408"/>
      <c r="AJ32" s="408"/>
      <c r="AK32" s="408"/>
      <c r="AL32" s="408"/>
      <c r="AM32" s="408"/>
      <c r="AN32" s="408"/>
      <c r="AO32" s="408"/>
      <c r="AP32" s="408"/>
      <c r="AQ32" s="408"/>
      <c r="AR32" s="408"/>
      <c r="AS32" s="408"/>
      <c r="AT32" s="408"/>
      <c r="AU32" s="408"/>
    </row>
    <row r="33" spans="1:47" s="412" customFormat="1" ht="18.75" x14ac:dyDescent="0.3">
      <c r="A33" s="397"/>
      <c r="B33" s="1084" t="s">
        <v>440</v>
      </c>
      <c r="C33" s="1084"/>
      <c r="D33" s="1084"/>
      <c r="E33" s="1084"/>
      <c r="F33" s="1084"/>
      <c r="G33" s="1084"/>
      <c r="H33" s="1084"/>
      <c r="I33" s="462" t="s">
        <v>441</v>
      </c>
      <c r="J33" s="463"/>
      <c r="K33" s="463"/>
      <c r="L33" s="462" t="s">
        <v>441</v>
      </c>
      <c r="M33" s="469"/>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row>
    <row r="34" spans="1:47" s="410" customFormat="1" ht="15.75" thickBot="1" x14ac:dyDescent="0.3">
      <c r="A34" s="406"/>
      <c r="B34" s="414"/>
      <c r="I34" s="464" t="s">
        <v>295</v>
      </c>
      <c r="J34" s="465" t="s">
        <v>442</v>
      </c>
      <c r="K34" s="466" t="s">
        <v>443</v>
      </c>
      <c r="L34" s="467">
        <v>0.5</v>
      </c>
      <c r="M34" s="1085" t="s">
        <v>444</v>
      </c>
      <c r="N34" s="1085"/>
      <c r="P34" s="408"/>
      <c r="Q34" s="408"/>
      <c r="R34" s="408"/>
      <c r="S34" s="408"/>
      <c r="T34" s="408"/>
      <c r="U34" s="408"/>
      <c r="V34" s="408"/>
      <c r="W34" s="408"/>
      <c r="X34" s="408"/>
      <c r="Y34" s="408"/>
      <c r="Z34" s="408"/>
      <c r="AA34" s="408"/>
      <c r="AB34" s="408"/>
      <c r="AC34" s="408"/>
      <c r="AD34" s="408"/>
      <c r="AE34" s="408"/>
      <c r="AF34" s="408"/>
      <c r="AG34" s="408"/>
      <c r="AH34" s="408"/>
      <c r="AI34" s="408"/>
      <c r="AJ34" s="408"/>
      <c r="AK34" s="408"/>
      <c r="AL34" s="408"/>
      <c r="AM34" s="408"/>
      <c r="AN34" s="408"/>
      <c r="AO34" s="408"/>
      <c r="AP34" s="408"/>
      <c r="AQ34" s="408"/>
      <c r="AR34" s="408"/>
      <c r="AS34" s="408"/>
      <c r="AT34" s="408"/>
      <c r="AU34" s="408"/>
    </row>
    <row r="35" spans="1:47" s="416" customFormat="1" ht="19.5" thickBot="1" x14ac:dyDescent="0.25">
      <c r="A35" s="411"/>
      <c r="B35" s="1086" t="s">
        <v>978</v>
      </c>
      <c r="C35" s="1086"/>
      <c r="D35" s="1087" t="s">
        <v>445</v>
      </c>
      <c r="E35" s="1088"/>
      <c r="F35" s="1088"/>
      <c r="G35" s="1089"/>
      <c r="I35" s="417" t="s">
        <v>446</v>
      </c>
      <c r="J35" s="418">
        <f>Daten!C5</f>
        <v>161204.82698837569</v>
      </c>
      <c r="K35" s="468">
        <f>I35*J35</f>
        <v>1547566.3390884066</v>
      </c>
      <c r="L35" s="596">
        <f>K35*L34</f>
        <v>773783.16954420332</v>
      </c>
      <c r="M35" s="1085"/>
      <c r="N35" s="1085"/>
      <c r="P35" s="419"/>
      <c r="Q35" s="419"/>
      <c r="R35" s="419"/>
      <c r="S35" s="419"/>
      <c r="T35" s="419"/>
      <c r="U35" s="419"/>
      <c r="V35" s="419"/>
      <c r="W35" s="419"/>
      <c r="X35" s="419"/>
      <c r="Y35" s="419"/>
      <c r="Z35" s="419"/>
      <c r="AA35" s="419"/>
      <c r="AB35" s="419"/>
      <c r="AC35" s="419"/>
      <c r="AD35" s="419"/>
      <c r="AE35" s="419"/>
      <c r="AF35" s="419"/>
      <c r="AG35" s="419"/>
      <c r="AH35" s="419"/>
      <c r="AI35" s="419"/>
      <c r="AJ35" s="419"/>
      <c r="AK35" s="419"/>
      <c r="AL35" s="419"/>
      <c r="AM35" s="419"/>
      <c r="AN35" s="419"/>
      <c r="AO35" s="419"/>
      <c r="AP35" s="419"/>
      <c r="AQ35" s="419"/>
      <c r="AR35" s="419"/>
      <c r="AS35" s="419"/>
      <c r="AT35" s="419"/>
      <c r="AU35" s="419"/>
    </row>
    <row r="36" spans="1:47" s="425" customFormat="1" ht="34.9" customHeight="1" thickBot="1" x14ac:dyDescent="0.3">
      <c r="A36" s="406"/>
      <c r="B36" s="421"/>
      <c r="C36" s="421"/>
      <c r="D36" s="422"/>
      <c r="E36" s="422"/>
      <c r="F36" s="422"/>
      <c r="G36" s="422"/>
      <c r="H36" s="422"/>
      <c r="I36" s="422"/>
      <c r="J36" s="422"/>
      <c r="K36" s="423"/>
      <c r="L36" s="423"/>
      <c r="M36" s="424"/>
    </row>
    <row r="37" spans="1:47" s="431" customFormat="1" ht="15" x14ac:dyDescent="0.2">
      <c r="A37" s="415"/>
      <c r="B37" s="1090" t="s">
        <v>447</v>
      </c>
      <c r="C37" s="1091"/>
      <c r="D37" s="426">
        <f>L35</f>
        <v>773783.16954420332</v>
      </c>
      <c r="E37" s="427" t="s">
        <v>293</v>
      </c>
      <c r="F37" s="428"/>
      <c r="G37" s="427" t="s">
        <v>293</v>
      </c>
      <c r="H37" s="428"/>
      <c r="I37" s="427" t="s">
        <v>293</v>
      </c>
      <c r="J37" s="428"/>
      <c r="K37" s="427" t="s">
        <v>293</v>
      </c>
      <c r="L37" s="428"/>
      <c r="M37" s="427" t="s">
        <v>293</v>
      </c>
      <c r="N37" s="429">
        <f>D37+F37+H37+J37+L37</f>
        <v>773783.16954420332</v>
      </c>
      <c r="O37" s="430"/>
      <c r="P37" s="430"/>
      <c r="Q37" s="430"/>
      <c r="R37" s="430"/>
      <c r="S37" s="430"/>
      <c r="T37" s="430"/>
      <c r="U37" s="430"/>
      <c r="V37" s="430"/>
      <c r="W37" s="430"/>
      <c r="X37" s="430"/>
      <c r="Y37" s="430"/>
      <c r="Z37" s="430"/>
      <c r="AA37" s="430"/>
      <c r="AB37" s="430"/>
      <c r="AC37" s="430"/>
      <c r="AD37" s="430"/>
      <c r="AE37" s="430"/>
      <c r="AF37" s="430"/>
      <c r="AG37" s="430"/>
      <c r="AH37" s="430"/>
      <c r="AI37" s="430"/>
      <c r="AJ37" s="430"/>
      <c r="AK37" s="430"/>
      <c r="AL37" s="430"/>
      <c r="AM37" s="430"/>
      <c r="AN37" s="430"/>
      <c r="AO37" s="430"/>
      <c r="AP37" s="430"/>
      <c r="AQ37" s="430"/>
      <c r="AR37" s="430"/>
      <c r="AS37" s="430"/>
      <c r="AT37" s="430"/>
      <c r="AU37" s="430"/>
    </row>
    <row r="38" spans="1:47" s="433" customFormat="1" ht="43.5" customHeight="1" x14ac:dyDescent="0.2">
      <c r="A38" s="420"/>
      <c r="B38" s="1098" t="s">
        <v>448</v>
      </c>
      <c r="C38" s="1099"/>
      <c r="D38" s="1100" t="s">
        <v>449</v>
      </c>
      <c r="E38" s="1101"/>
      <c r="F38" s="1102" t="s">
        <v>450</v>
      </c>
      <c r="G38" s="1103"/>
      <c r="H38" s="1080" t="s">
        <v>988</v>
      </c>
      <c r="I38" s="1081"/>
      <c r="J38" s="1082" t="s">
        <v>451</v>
      </c>
      <c r="K38" s="1083"/>
      <c r="L38" s="1075" t="s">
        <v>452</v>
      </c>
      <c r="M38" s="1076"/>
      <c r="N38" s="598" t="s">
        <v>293</v>
      </c>
      <c r="O38" s="432"/>
      <c r="P38" s="432"/>
      <c r="Q38" s="432"/>
      <c r="R38" s="432"/>
      <c r="S38" s="432"/>
      <c r="T38" s="432"/>
      <c r="U38" s="432"/>
      <c r="V38" s="432"/>
      <c r="W38" s="432"/>
      <c r="X38" s="432"/>
      <c r="Y38" s="432"/>
      <c r="Z38" s="432"/>
      <c r="AA38" s="432"/>
      <c r="AB38" s="432"/>
      <c r="AC38" s="432"/>
      <c r="AD38" s="432"/>
      <c r="AE38" s="432"/>
      <c r="AF38" s="432"/>
      <c r="AG38" s="432"/>
      <c r="AH38" s="432"/>
      <c r="AI38" s="432"/>
      <c r="AJ38" s="432"/>
      <c r="AK38" s="432"/>
      <c r="AL38" s="432"/>
      <c r="AM38" s="432"/>
      <c r="AN38" s="432"/>
      <c r="AO38" s="432"/>
      <c r="AP38" s="432"/>
      <c r="AQ38" s="432"/>
      <c r="AR38" s="432"/>
      <c r="AS38" s="432"/>
      <c r="AT38" s="432"/>
      <c r="AU38" s="432"/>
    </row>
    <row r="39" spans="1:47" s="433" customFormat="1" ht="43.5" customHeight="1" x14ac:dyDescent="0.2">
      <c r="A39" s="415"/>
      <c r="B39" s="1094" t="s">
        <v>453</v>
      </c>
      <c r="C39" s="1095"/>
      <c r="D39" s="434" t="s">
        <v>454</v>
      </c>
      <c r="E39" s="435" t="s">
        <v>455</v>
      </c>
      <c r="F39" s="436" t="s">
        <v>454</v>
      </c>
      <c r="G39" s="435" t="s">
        <v>455</v>
      </c>
      <c r="H39" s="437" t="s">
        <v>456</v>
      </c>
      <c r="I39" s="435" t="s">
        <v>457</v>
      </c>
      <c r="J39" s="436" t="s">
        <v>458</v>
      </c>
      <c r="K39" s="435" t="s">
        <v>459</v>
      </c>
      <c r="L39" s="438"/>
      <c r="M39" s="439"/>
      <c r="N39" s="597" t="s">
        <v>460</v>
      </c>
      <c r="O39" s="432"/>
      <c r="P39" s="432"/>
      <c r="Q39" s="432"/>
      <c r="R39" s="432"/>
      <c r="S39" s="432"/>
      <c r="T39" s="432"/>
      <c r="U39" s="432"/>
      <c r="V39" s="432"/>
      <c r="W39" s="432"/>
      <c r="X39" s="432"/>
      <c r="Y39" s="432"/>
      <c r="Z39" s="432"/>
      <c r="AA39" s="432"/>
      <c r="AB39" s="432"/>
      <c r="AC39" s="432"/>
      <c r="AD39" s="432"/>
      <c r="AE39" s="432"/>
      <c r="AF39" s="432"/>
      <c r="AG39" s="432"/>
      <c r="AH39" s="432"/>
      <c r="AI39" s="432"/>
      <c r="AJ39" s="432"/>
      <c r="AK39" s="432"/>
      <c r="AL39" s="432"/>
      <c r="AM39" s="432"/>
      <c r="AN39" s="432"/>
      <c r="AO39" s="432"/>
      <c r="AP39" s="432"/>
      <c r="AQ39" s="432"/>
      <c r="AR39" s="432"/>
      <c r="AS39" s="432"/>
      <c r="AT39" s="432"/>
      <c r="AU39" s="432"/>
    </row>
    <row r="40" spans="1:47" s="433" customFormat="1" ht="29.65" customHeight="1" x14ac:dyDescent="0.2">
      <c r="A40" s="415"/>
      <c r="B40" s="1096" t="s">
        <v>461</v>
      </c>
      <c r="C40" s="1097"/>
      <c r="D40" s="440">
        <v>300</v>
      </c>
      <c r="E40" s="472">
        <f>IF(D40&gt;0,D$37/D$61*D40,0)</f>
        <v>504641.19752882823</v>
      </c>
      <c r="F40" s="440"/>
      <c r="G40" s="472">
        <f>IF(F40&gt;0,F$37/F$61*F40,0)</f>
        <v>0</v>
      </c>
      <c r="H40" s="441"/>
      <c r="I40" s="472">
        <f>IF(H40&gt;0,H$37/H$61*H40,0)</f>
        <v>0</v>
      </c>
      <c r="J40" s="440"/>
      <c r="K40" s="472">
        <f>IF(J40&gt;0,J$37/J$61*J40,0)</f>
        <v>0</v>
      </c>
      <c r="L40" s="442"/>
      <c r="M40" s="443"/>
      <c r="N40" s="444">
        <f t="shared" ref="N40:N59" si="0">E40+G40+I40+K40+M40</f>
        <v>504641.19752882823</v>
      </c>
      <c r="O40" s="432"/>
      <c r="P40" s="432"/>
      <c r="Q40" s="432"/>
      <c r="R40" s="432"/>
      <c r="S40" s="432"/>
      <c r="T40" s="432"/>
      <c r="U40" s="432"/>
      <c r="V40" s="432"/>
      <c r="W40" s="432"/>
      <c r="X40" s="432"/>
      <c r="Y40" s="432"/>
      <c r="Z40" s="432"/>
      <c r="AA40" s="432"/>
      <c r="AB40" s="432"/>
      <c r="AC40" s="432"/>
      <c r="AD40" s="432"/>
      <c r="AE40" s="432"/>
      <c r="AF40" s="432"/>
      <c r="AG40" s="432"/>
      <c r="AH40" s="432"/>
      <c r="AI40" s="432"/>
      <c r="AJ40" s="432"/>
      <c r="AK40" s="432"/>
      <c r="AL40" s="432"/>
      <c r="AM40" s="432"/>
      <c r="AN40" s="432"/>
      <c r="AO40" s="432"/>
      <c r="AP40" s="432"/>
      <c r="AQ40" s="432"/>
      <c r="AR40" s="432"/>
      <c r="AS40" s="432"/>
      <c r="AT40" s="432"/>
      <c r="AU40" s="432"/>
    </row>
    <row r="41" spans="1:47" s="433" customFormat="1" ht="15" x14ac:dyDescent="0.2">
      <c r="A41" s="406"/>
      <c r="B41" s="1092" t="s">
        <v>462</v>
      </c>
      <c r="C41" s="1093"/>
      <c r="D41" s="440">
        <v>39</v>
      </c>
      <c r="E41" s="472">
        <f t="shared" ref="E41:E59" si="1">IF(D41&gt;0,D$37/D$61*D41,0)</f>
        <v>65603.35567874767</v>
      </c>
      <c r="F41" s="440"/>
      <c r="G41" s="472">
        <f t="shared" ref="G41:G59" si="2">IF(F41&gt;0,F$37/F$61*F41,0)</f>
        <v>0</v>
      </c>
      <c r="H41" s="441"/>
      <c r="I41" s="472">
        <f t="shared" ref="I41:I59" si="3">IF(H41&gt;0,H$37/H$61*H41,0)</f>
        <v>0</v>
      </c>
      <c r="J41" s="440"/>
      <c r="K41" s="472">
        <f t="shared" ref="K41:K59" si="4">IF(J41&gt;0,J$37/J$61*J41,0)</f>
        <v>0</v>
      </c>
      <c r="L41" s="442"/>
      <c r="M41" s="443"/>
      <c r="N41" s="444">
        <f t="shared" si="0"/>
        <v>65603.35567874767</v>
      </c>
      <c r="O41" s="432"/>
      <c r="P41" s="432"/>
      <c r="Q41" s="432"/>
      <c r="R41" s="432"/>
      <c r="S41" s="432"/>
      <c r="T41" s="432"/>
      <c r="U41" s="432"/>
      <c r="V41" s="432"/>
      <c r="W41" s="432"/>
      <c r="X41" s="432"/>
      <c r="Y41" s="432"/>
      <c r="Z41" s="432"/>
      <c r="AA41" s="432"/>
      <c r="AB41" s="432"/>
      <c r="AC41" s="432"/>
      <c r="AD41" s="432"/>
      <c r="AE41" s="432"/>
      <c r="AF41" s="432"/>
      <c r="AG41" s="432"/>
      <c r="AH41" s="432"/>
      <c r="AI41" s="432"/>
      <c r="AJ41" s="432"/>
      <c r="AK41" s="432"/>
      <c r="AL41" s="432"/>
      <c r="AM41" s="432"/>
      <c r="AN41" s="432"/>
      <c r="AO41" s="432"/>
      <c r="AP41" s="432"/>
      <c r="AQ41" s="432"/>
      <c r="AR41" s="432"/>
      <c r="AS41" s="432"/>
      <c r="AT41" s="432"/>
      <c r="AU41" s="432"/>
    </row>
    <row r="42" spans="1:47" s="433" customFormat="1" ht="15" x14ac:dyDescent="0.2">
      <c r="A42" s="415"/>
      <c r="B42" s="1092" t="s">
        <v>462</v>
      </c>
      <c r="C42" s="1093"/>
      <c r="D42" s="440">
        <v>58</v>
      </c>
      <c r="E42" s="472">
        <f t="shared" si="1"/>
        <v>97563.96485557346</v>
      </c>
      <c r="F42" s="440"/>
      <c r="G42" s="472">
        <f t="shared" si="2"/>
        <v>0</v>
      </c>
      <c r="H42" s="441"/>
      <c r="I42" s="472">
        <f t="shared" si="3"/>
        <v>0</v>
      </c>
      <c r="J42" s="440"/>
      <c r="K42" s="472">
        <f t="shared" si="4"/>
        <v>0</v>
      </c>
      <c r="L42" s="442"/>
      <c r="M42" s="443"/>
      <c r="N42" s="444">
        <f t="shared" si="0"/>
        <v>97563.96485557346</v>
      </c>
      <c r="O42" s="432"/>
      <c r="P42" s="432"/>
      <c r="Q42" s="432"/>
      <c r="R42" s="432"/>
      <c r="S42" s="432"/>
      <c r="T42" s="432"/>
      <c r="U42" s="432"/>
      <c r="V42" s="432"/>
      <c r="W42" s="432"/>
      <c r="X42" s="432"/>
      <c r="Y42" s="432"/>
      <c r="Z42" s="432"/>
      <c r="AA42" s="432"/>
      <c r="AB42" s="432"/>
      <c r="AC42" s="432"/>
      <c r="AD42" s="432"/>
      <c r="AE42" s="432"/>
      <c r="AF42" s="432"/>
      <c r="AG42" s="432"/>
      <c r="AH42" s="432"/>
      <c r="AI42" s="432"/>
      <c r="AJ42" s="432"/>
      <c r="AK42" s="432"/>
      <c r="AL42" s="432"/>
      <c r="AM42" s="432"/>
      <c r="AN42" s="432"/>
      <c r="AO42" s="432"/>
      <c r="AP42" s="432"/>
      <c r="AQ42" s="432"/>
      <c r="AR42" s="432"/>
      <c r="AS42" s="432"/>
      <c r="AT42" s="432"/>
      <c r="AU42" s="432"/>
    </row>
    <row r="43" spans="1:47" s="433" customFormat="1" ht="15" x14ac:dyDescent="0.2">
      <c r="A43" s="415"/>
      <c r="B43" s="1092" t="s">
        <v>462</v>
      </c>
      <c r="C43" s="1093"/>
      <c r="D43" s="440">
        <v>63</v>
      </c>
      <c r="E43" s="472">
        <f t="shared" si="1"/>
        <v>105974.65148105394</v>
      </c>
      <c r="F43" s="440"/>
      <c r="G43" s="472">
        <f t="shared" si="2"/>
        <v>0</v>
      </c>
      <c r="H43" s="441"/>
      <c r="I43" s="472">
        <f t="shared" si="3"/>
        <v>0</v>
      </c>
      <c r="J43" s="440"/>
      <c r="K43" s="472">
        <f t="shared" si="4"/>
        <v>0</v>
      </c>
      <c r="L43" s="442"/>
      <c r="M43" s="443"/>
      <c r="N43" s="444">
        <f t="shared" si="0"/>
        <v>105974.65148105394</v>
      </c>
      <c r="O43" s="432"/>
      <c r="P43" s="432"/>
      <c r="Q43" s="432"/>
      <c r="R43" s="432"/>
      <c r="S43" s="432"/>
      <c r="T43" s="432"/>
      <c r="U43" s="432"/>
      <c r="V43" s="432"/>
      <c r="W43" s="432"/>
      <c r="X43" s="432"/>
      <c r="Y43" s="432"/>
      <c r="Z43" s="432"/>
      <c r="AA43" s="432"/>
      <c r="AB43" s="432"/>
      <c r="AC43" s="432"/>
      <c r="AD43" s="432"/>
      <c r="AE43" s="432"/>
      <c r="AF43" s="432"/>
      <c r="AG43" s="432"/>
      <c r="AH43" s="432"/>
      <c r="AI43" s="432"/>
      <c r="AJ43" s="432"/>
      <c r="AK43" s="432"/>
      <c r="AL43" s="432"/>
      <c r="AM43" s="432"/>
      <c r="AN43" s="432"/>
      <c r="AO43" s="432"/>
      <c r="AP43" s="432"/>
      <c r="AQ43" s="432"/>
      <c r="AR43" s="432"/>
      <c r="AS43" s="432"/>
      <c r="AT43" s="432"/>
      <c r="AU43" s="432"/>
    </row>
    <row r="44" spans="1:47" s="433" customFormat="1" ht="15" x14ac:dyDescent="0.2">
      <c r="A44" s="415"/>
      <c r="B44" s="1092" t="s">
        <v>462</v>
      </c>
      <c r="C44" s="1093"/>
      <c r="D44" s="440"/>
      <c r="E44" s="472">
        <f t="shared" si="1"/>
        <v>0</v>
      </c>
      <c r="F44" s="440"/>
      <c r="G44" s="472">
        <f t="shared" si="2"/>
        <v>0</v>
      </c>
      <c r="H44" s="441"/>
      <c r="I44" s="472">
        <f t="shared" si="3"/>
        <v>0</v>
      </c>
      <c r="J44" s="440"/>
      <c r="K44" s="472">
        <f t="shared" si="4"/>
        <v>0</v>
      </c>
      <c r="L44" s="442"/>
      <c r="M44" s="443"/>
      <c r="N44" s="444">
        <f t="shared" si="0"/>
        <v>0</v>
      </c>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2"/>
      <c r="AM44" s="432"/>
      <c r="AN44" s="432"/>
      <c r="AO44" s="432"/>
      <c r="AP44" s="432"/>
      <c r="AQ44" s="432"/>
      <c r="AR44" s="432"/>
      <c r="AS44" s="432"/>
      <c r="AT44" s="432"/>
      <c r="AU44" s="432"/>
    </row>
    <row r="45" spans="1:47" s="433" customFormat="1" ht="15" x14ac:dyDescent="0.2">
      <c r="A45" s="415"/>
      <c r="B45" s="1092" t="s">
        <v>462</v>
      </c>
      <c r="C45" s="1093"/>
      <c r="D45" s="440"/>
      <c r="E45" s="472">
        <f t="shared" si="1"/>
        <v>0</v>
      </c>
      <c r="F45" s="440"/>
      <c r="G45" s="472">
        <f t="shared" si="2"/>
        <v>0</v>
      </c>
      <c r="H45" s="441"/>
      <c r="I45" s="472">
        <f t="shared" si="3"/>
        <v>0</v>
      </c>
      <c r="J45" s="440"/>
      <c r="K45" s="472">
        <f t="shared" si="4"/>
        <v>0</v>
      </c>
      <c r="L45" s="442"/>
      <c r="M45" s="443"/>
      <c r="N45" s="444">
        <f t="shared" si="0"/>
        <v>0</v>
      </c>
      <c r="O45" s="432"/>
      <c r="P45" s="432"/>
      <c r="Q45" s="432"/>
      <c r="R45" s="432"/>
      <c r="S45" s="432"/>
      <c r="T45" s="432"/>
      <c r="U45" s="432"/>
      <c r="V45" s="432"/>
      <c r="W45" s="432"/>
      <c r="X45" s="432"/>
      <c r="Y45" s="432"/>
      <c r="Z45" s="432"/>
      <c r="AA45" s="432"/>
      <c r="AB45" s="432"/>
      <c r="AC45" s="432"/>
      <c r="AD45" s="432"/>
      <c r="AE45" s="432"/>
      <c r="AF45" s="432"/>
      <c r="AG45" s="432"/>
      <c r="AH45" s="432"/>
      <c r="AI45" s="432"/>
      <c r="AJ45" s="432"/>
      <c r="AK45" s="432"/>
      <c r="AL45" s="432"/>
      <c r="AM45" s="432"/>
      <c r="AN45" s="432"/>
      <c r="AO45" s="432"/>
      <c r="AP45" s="432"/>
      <c r="AQ45" s="432"/>
      <c r="AR45" s="432"/>
      <c r="AS45" s="432"/>
      <c r="AT45" s="432"/>
      <c r="AU45" s="432"/>
    </row>
    <row r="46" spans="1:47" s="433" customFormat="1" ht="15" x14ac:dyDescent="0.2">
      <c r="A46" s="415"/>
      <c r="B46" s="1092" t="s">
        <v>462</v>
      </c>
      <c r="C46" s="1093"/>
      <c r="D46" s="440"/>
      <c r="E46" s="472">
        <f t="shared" si="1"/>
        <v>0</v>
      </c>
      <c r="F46" s="440"/>
      <c r="G46" s="472">
        <f t="shared" si="2"/>
        <v>0</v>
      </c>
      <c r="H46" s="441"/>
      <c r="I46" s="472">
        <f t="shared" si="3"/>
        <v>0</v>
      </c>
      <c r="J46" s="440"/>
      <c r="K46" s="472">
        <f t="shared" si="4"/>
        <v>0</v>
      </c>
      <c r="L46" s="442"/>
      <c r="M46" s="443"/>
      <c r="N46" s="444">
        <f t="shared" si="0"/>
        <v>0</v>
      </c>
      <c r="O46" s="432"/>
      <c r="P46" s="432"/>
      <c r="Q46" s="432"/>
      <c r="R46" s="432"/>
      <c r="S46" s="432"/>
      <c r="T46" s="432"/>
      <c r="U46" s="432"/>
      <c r="V46" s="432"/>
      <c r="W46" s="432"/>
      <c r="X46" s="432"/>
      <c r="Y46" s="432"/>
      <c r="Z46" s="432"/>
      <c r="AA46" s="432"/>
      <c r="AB46" s="432"/>
      <c r="AC46" s="432"/>
      <c r="AD46" s="432"/>
      <c r="AE46" s="432"/>
      <c r="AF46" s="432"/>
      <c r="AG46" s="432"/>
      <c r="AH46" s="432"/>
      <c r="AI46" s="432"/>
      <c r="AJ46" s="432"/>
      <c r="AK46" s="432"/>
      <c r="AL46" s="432"/>
      <c r="AM46" s="432"/>
      <c r="AN46" s="432"/>
      <c r="AO46" s="432"/>
      <c r="AP46" s="432"/>
      <c r="AQ46" s="432"/>
      <c r="AR46" s="432"/>
      <c r="AS46" s="432"/>
      <c r="AT46" s="432"/>
      <c r="AU46" s="432"/>
    </row>
    <row r="47" spans="1:47" s="433" customFormat="1" ht="15" x14ac:dyDescent="0.2">
      <c r="A47" s="415"/>
      <c r="B47" s="1092" t="s">
        <v>462</v>
      </c>
      <c r="C47" s="1093"/>
      <c r="D47" s="440"/>
      <c r="E47" s="472">
        <f t="shared" si="1"/>
        <v>0</v>
      </c>
      <c r="F47" s="440"/>
      <c r="G47" s="472">
        <f t="shared" si="2"/>
        <v>0</v>
      </c>
      <c r="H47" s="441"/>
      <c r="I47" s="472">
        <f t="shared" si="3"/>
        <v>0</v>
      </c>
      <c r="J47" s="440"/>
      <c r="K47" s="472">
        <f t="shared" si="4"/>
        <v>0</v>
      </c>
      <c r="L47" s="442"/>
      <c r="M47" s="443"/>
      <c r="N47" s="444">
        <f t="shared" si="0"/>
        <v>0</v>
      </c>
      <c r="O47" s="432"/>
      <c r="P47" s="432"/>
      <c r="Q47" s="432"/>
      <c r="R47" s="432"/>
      <c r="S47" s="432"/>
      <c r="T47" s="432"/>
      <c r="U47" s="432"/>
      <c r="V47" s="432"/>
      <c r="W47" s="432"/>
      <c r="X47" s="432"/>
      <c r="Y47" s="432"/>
      <c r="Z47" s="432"/>
      <c r="AA47" s="432"/>
      <c r="AB47" s="432"/>
      <c r="AC47" s="432"/>
      <c r="AD47" s="432"/>
      <c r="AE47" s="432"/>
      <c r="AF47" s="432"/>
      <c r="AG47" s="432"/>
      <c r="AH47" s="432"/>
      <c r="AI47" s="432"/>
      <c r="AJ47" s="432"/>
      <c r="AK47" s="432"/>
      <c r="AL47" s="432"/>
      <c r="AM47" s="432"/>
      <c r="AN47" s="432"/>
      <c r="AO47" s="432"/>
      <c r="AP47" s="432"/>
      <c r="AQ47" s="432"/>
      <c r="AR47" s="432"/>
      <c r="AS47" s="432"/>
      <c r="AT47" s="432"/>
      <c r="AU47" s="432"/>
    </row>
    <row r="48" spans="1:47" s="433" customFormat="1" ht="15" x14ac:dyDescent="0.2">
      <c r="A48" s="415"/>
      <c r="B48" s="1092"/>
      <c r="C48" s="1093"/>
      <c r="D48" s="440"/>
      <c r="E48" s="472">
        <f t="shared" si="1"/>
        <v>0</v>
      </c>
      <c r="F48" s="440"/>
      <c r="G48" s="472">
        <f t="shared" si="2"/>
        <v>0</v>
      </c>
      <c r="H48" s="441"/>
      <c r="I48" s="472">
        <f t="shared" si="3"/>
        <v>0</v>
      </c>
      <c r="J48" s="440"/>
      <c r="K48" s="472">
        <f t="shared" si="4"/>
        <v>0</v>
      </c>
      <c r="L48" s="442"/>
      <c r="M48" s="443"/>
      <c r="N48" s="444">
        <f t="shared" si="0"/>
        <v>0</v>
      </c>
      <c r="O48" s="432"/>
      <c r="P48" s="432"/>
      <c r="Q48" s="432"/>
      <c r="R48" s="432"/>
      <c r="S48" s="432"/>
      <c r="T48" s="432"/>
      <c r="U48" s="432"/>
      <c r="V48" s="432"/>
      <c r="W48" s="432"/>
      <c r="X48" s="432"/>
      <c r="Y48" s="432"/>
      <c r="Z48" s="432"/>
      <c r="AA48" s="432"/>
      <c r="AB48" s="432"/>
      <c r="AC48" s="432"/>
      <c r="AD48" s="432"/>
      <c r="AE48" s="432"/>
      <c r="AF48" s="432"/>
      <c r="AG48" s="432"/>
      <c r="AH48" s="432"/>
      <c r="AI48" s="432"/>
      <c r="AJ48" s="432"/>
      <c r="AK48" s="432"/>
      <c r="AL48" s="432"/>
      <c r="AM48" s="432"/>
      <c r="AN48" s="432"/>
      <c r="AO48" s="432"/>
      <c r="AP48" s="432"/>
      <c r="AQ48" s="432"/>
      <c r="AR48" s="432"/>
      <c r="AS48" s="432"/>
      <c r="AT48" s="432"/>
      <c r="AU48" s="432"/>
    </row>
    <row r="49" spans="1:47" s="433" customFormat="1" ht="15" x14ac:dyDescent="0.2">
      <c r="A49" s="415"/>
      <c r="B49" s="1092"/>
      <c r="C49" s="1093"/>
      <c r="D49" s="440"/>
      <c r="E49" s="472">
        <f t="shared" si="1"/>
        <v>0</v>
      </c>
      <c r="F49" s="440"/>
      <c r="G49" s="472">
        <f t="shared" si="2"/>
        <v>0</v>
      </c>
      <c r="H49" s="441"/>
      <c r="I49" s="472">
        <f t="shared" si="3"/>
        <v>0</v>
      </c>
      <c r="J49" s="440"/>
      <c r="K49" s="472">
        <f t="shared" si="4"/>
        <v>0</v>
      </c>
      <c r="L49" s="442"/>
      <c r="M49" s="443"/>
      <c r="N49" s="444">
        <f t="shared" si="0"/>
        <v>0</v>
      </c>
      <c r="O49" s="432"/>
      <c r="P49" s="432"/>
      <c r="Q49" s="432"/>
      <c r="R49" s="432"/>
      <c r="S49" s="432"/>
      <c r="T49" s="432"/>
      <c r="U49" s="432"/>
      <c r="V49" s="432"/>
      <c r="W49" s="432"/>
      <c r="X49" s="432"/>
      <c r="Y49" s="432"/>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row>
    <row r="50" spans="1:47" s="433" customFormat="1" ht="15" x14ac:dyDescent="0.2">
      <c r="A50" s="415"/>
      <c r="B50" s="1092"/>
      <c r="C50" s="1093"/>
      <c r="D50" s="440"/>
      <c r="E50" s="472">
        <f t="shared" si="1"/>
        <v>0</v>
      </c>
      <c r="F50" s="440"/>
      <c r="G50" s="472">
        <f t="shared" si="2"/>
        <v>0</v>
      </c>
      <c r="H50" s="441"/>
      <c r="I50" s="472">
        <f t="shared" si="3"/>
        <v>0</v>
      </c>
      <c r="J50" s="440"/>
      <c r="K50" s="472">
        <f t="shared" si="4"/>
        <v>0</v>
      </c>
      <c r="L50" s="442"/>
      <c r="M50" s="443"/>
      <c r="N50" s="444">
        <f t="shared" si="0"/>
        <v>0</v>
      </c>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row>
    <row r="51" spans="1:47" s="433" customFormat="1" ht="15" x14ac:dyDescent="0.2">
      <c r="A51" s="415"/>
      <c r="B51" s="1092"/>
      <c r="C51" s="1093"/>
      <c r="D51" s="440"/>
      <c r="E51" s="472">
        <f t="shared" si="1"/>
        <v>0</v>
      </c>
      <c r="F51" s="440"/>
      <c r="G51" s="472">
        <f t="shared" si="2"/>
        <v>0</v>
      </c>
      <c r="H51" s="441"/>
      <c r="I51" s="472">
        <f t="shared" si="3"/>
        <v>0</v>
      </c>
      <c r="J51" s="440"/>
      <c r="K51" s="472">
        <f t="shared" si="4"/>
        <v>0</v>
      </c>
      <c r="L51" s="442"/>
      <c r="M51" s="443"/>
      <c r="N51" s="444">
        <f t="shared" si="0"/>
        <v>0</v>
      </c>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432"/>
      <c r="AM51" s="432"/>
      <c r="AN51" s="432"/>
      <c r="AO51" s="432"/>
      <c r="AP51" s="432"/>
      <c r="AQ51" s="432"/>
      <c r="AR51" s="432"/>
      <c r="AS51" s="432"/>
      <c r="AT51" s="432"/>
      <c r="AU51" s="432"/>
    </row>
    <row r="52" spans="1:47" s="433" customFormat="1" ht="15" x14ac:dyDescent="0.2">
      <c r="A52" s="415"/>
      <c r="B52" s="1092"/>
      <c r="C52" s="1093"/>
      <c r="D52" s="440"/>
      <c r="E52" s="472">
        <f t="shared" si="1"/>
        <v>0</v>
      </c>
      <c r="F52" s="440"/>
      <c r="G52" s="472">
        <f t="shared" si="2"/>
        <v>0</v>
      </c>
      <c r="H52" s="441"/>
      <c r="I52" s="472">
        <f t="shared" si="3"/>
        <v>0</v>
      </c>
      <c r="J52" s="440"/>
      <c r="K52" s="472">
        <f t="shared" si="4"/>
        <v>0</v>
      </c>
      <c r="L52" s="442"/>
      <c r="M52" s="443"/>
      <c r="N52" s="444">
        <f t="shared" si="0"/>
        <v>0</v>
      </c>
      <c r="O52" s="432"/>
      <c r="P52" s="432"/>
      <c r="Q52" s="432"/>
      <c r="R52" s="432"/>
      <c r="S52" s="432"/>
      <c r="T52" s="432"/>
      <c r="U52" s="432"/>
      <c r="V52" s="432"/>
      <c r="W52" s="432"/>
      <c r="X52" s="432"/>
      <c r="Y52" s="432"/>
      <c r="Z52" s="432"/>
      <c r="AA52" s="432"/>
      <c r="AB52" s="432"/>
      <c r="AC52" s="432"/>
      <c r="AD52" s="432"/>
      <c r="AE52" s="432"/>
      <c r="AF52" s="432"/>
      <c r="AG52" s="432"/>
      <c r="AH52" s="432"/>
      <c r="AI52" s="432"/>
      <c r="AJ52" s="432"/>
      <c r="AK52" s="432"/>
      <c r="AL52" s="432"/>
      <c r="AM52" s="432"/>
      <c r="AN52" s="432"/>
      <c r="AO52" s="432"/>
      <c r="AP52" s="432"/>
      <c r="AQ52" s="432"/>
      <c r="AR52" s="432"/>
      <c r="AS52" s="432"/>
      <c r="AT52" s="432"/>
      <c r="AU52" s="432"/>
    </row>
    <row r="53" spans="1:47" s="433" customFormat="1" ht="15" x14ac:dyDescent="0.2">
      <c r="A53" s="415"/>
      <c r="B53" s="1092"/>
      <c r="C53" s="1093"/>
      <c r="D53" s="440"/>
      <c r="E53" s="472">
        <f t="shared" si="1"/>
        <v>0</v>
      </c>
      <c r="F53" s="440"/>
      <c r="G53" s="472">
        <f t="shared" si="2"/>
        <v>0</v>
      </c>
      <c r="H53" s="441"/>
      <c r="I53" s="472">
        <f t="shared" si="3"/>
        <v>0</v>
      </c>
      <c r="J53" s="440"/>
      <c r="K53" s="472">
        <f t="shared" si="4"/>
        <v>0</v>
      </c>
      <c r="L53" s="442"/>
      <c r="M53" s="443"/>
      <c r="N53" s="444">
        <f t="shared" si="0"/>
        <v>0</v>
      </c>
      <c r="O53" s="432"/>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row>
    <row r="54" spans="1:47" s="433" customFormat="1" ht="15" x14ac:dyDescent="0.2">
      <c r="A54" s="415"/>
      <c r="B54" s="1092"/>
      <c r="C54" s="1093"/>
      <c r="D54" s="440"/>
      <c r="E54" s="472">
        <f t="shared" si="1"/>
        <v>0</v>
      </c>
      <c r="F54" s="440"/>
      <c r="G54" s="472">
        <f t="shared" si="2"/>
        <v>0</v>
      </c>
      <c r="H54" s="441"/>
      <c r="I54" s="472">
        <f t="shared" si="3"/>
        <v>0</v>
      </c>
      <c r="J54" s="440"/>
      <c r="K54" s="472">
        <f t="shared" si="4"/>
        <v>0</v>
      </c>
      <c r="L54" s="442"/>
      <c r="M54" s="443"/>
      <c r="N54" s="444">
        <f t="shared" si="0"/>
        <v>0</v>
      </c>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432"/>
      <c r="AN54" s="432"/>
      <c r="AO54" s="432"/>
      <c r="AP54" s="432"/>
      <c r="AQ54" s="432"/>
      <c r="AR54" s="432"/>
      <c r="AS54" s="432"/>
      <c r="AT54" s="432"/>
      <c r="AU54" s="432"/>
    </row>
    <row r="55" spans="1:47" s="433" customFormat="1" ht="15" x14ac:dyDescent="0.2">
      <c r="A55" s="415"/>
      <c r="B55" s="1092"/>
      <c r="C55" s="1093"/>
      <c r="D55" s="440"/>
      <c r="E55" s="472">
        <f t="shared" si="1"/>
        <v>0</v>
      </c>
      <c r="F55" s="440"/>
      <c r="G55" s="472">
        <f t="shared" si="2"/>
        <v>0</v>
      </c>
      <c r="H55" s="441"/>
      <c r="I55" s="472">
        <f t="shared" si="3"/>
        <v>0</v>
      </c>
      <c r="J55" s="440"/>
      <c r="K55" s="472">
        <f t="shared" si="4"/>
        <v>0</v>
      </c>
      <c r="L55" s="442"/>
      <c r="M55" s="443"/>
      <c r="N55" s="444">
        <f t="shared" si="0"/>
        <v>0</v>
      </c>
      <c r="O55" s="432"/>
      <c r="P55" s="432"/>
      <c r="Q55" s="432"/>
      <c r="R55" s="432"/>
      <c r="S55" s="432"/>
      <c r="T55" s="432"/>
      <c r="U55" s="432"/>
      <c r="V55" s="432"/>
      <c r="W55" s="432"/>
      <c r="X55" s="432"/>
      <c r="Y55" s="432"/>
      <c r="Z55" s="432"/>
      <c r="AA55" s="432"/>
      <c r="AB55" s="432"/>
      <c r="AC55" s="432"/>
      <c r="AD55" s="432"/>
      <c r="AE55" s="432"/>
      <c r="AF55" s="432"/>
      <c r="AG55" s="432"/>
      <c r="AH55" s="432"/>
      <c r="AI55" s="432"/>
      <c r="AJ55" s="432"/>
      <c r="AK55" s="432"/>
      <c r="AL55" s="432"/>
      <c r="AM55" s="432"/>
      <c r="AN55" s="432"/>
      <c r="AO55" s="432"/>
      <c r="AP55" s="432"/>
      <c r="AQ55" s="432"/>
      <c r="AR55" s="432"/>
      <c r="AS55" s="432"/>
      <c r="AT55" s="432"/>
      <c r="AU55" s="432"/>
    </row>
    <row r="56" spans="1:47" s="433" customFormat="1" ht="15" x14ac:dyDescent="0.2">
      <c r="A56" s="415"/>
      <c r="B56" s="1092"/>
      <c r="C56" s="1093"/>
      <c r="D56" s="440"/>
      <c r="E56" s="472">
        <f t="shared" si="1"/>
        <v>0</v>
      </c>
      <c r="F56" s="440"/>
      <c r="G56" s="472">
        <f t="shared" si="2"/>
        <v>0</v>
      </c>
      <c r="H56" s="441"/>
      <c r="I56" s="472">
        <f t="shared" si="3"/>
        <v>0</v>
      </c>
      <c r="J56" s="440"/>
      <c r="K56" s="472">
        <f t="shared" si="4"/>
        <v>0</v>
      </c>
      <c r="L56" s="442"/>
      <c r="M56" s="443"/>
      <c r="N56" s="444">
        <f t="shared" si="0"/>
        <v>0</v>
      </c>
      <c r="O56" s="432"/>
      <c r="P56" s="432"/>
      <c r="Q56" s="432"/>
      <c r="R56" s="432"/>
      <c r="S56" s="432"/>
      <c r="T56" s="432"/>
      <c r="U56" s="432"/>
      <c r="V56" s="432"/>
      <c r="W56" s="432"/>
      <c r="X56" s="432"/>
      <c r="Y56" s="432"/>
      <c r="Z56" s="432"/>
      <c r="AA56" s="432"/>
      <c r="AB56" s="432"/>
      <c r="AC56" s="432"/>
      <c r="AD56" s="432"/>
      <c r="AE56" s="432"/>
      <c r="AF56" s="432"/>
      <c r="AG56" s="432"/>
      <c r="AH56" s="432"/>
      <c r="AI56" s="432"/>
      <c r="AJ56" s="432"/>
      <c r="AK56" s="432"/>
      <c r="AL56" s="432"/>
      <c r="AM56" s="432"/>
      <c r="AN56" s="432"/>
      <c r="AO56" s="432"/>
      <c r="AP56" s="432"/>
      <c r="AQ56" s="432"/>
      <c r="AR56" s="432"/>
      <c r="AS56" s="432"/>
      <c r="AT56" s="432"/>
      <c r="AU56" s="432"/>
    </row>
    <row r="57" spans="1:47" s="433" customFormat="1" ht="15" x14ac:dyDescent="0.2">
      <c r="A57" s="415"/>
      <c r="B57" s="1092"/>
      <c r="C57" s="1093"/>
      <c r="D57" s="440"/>
      <c r="E57" s="472">
        <f t="shared" si="1"/>
        <v>0</v>
      </c>
      <c r="F57" s="440"/>
      <c r="G57" s="472">
        <f t="shared" si="2"/>
        <v>0</v>
      </c>
      <c r="H57" s="441"/>
      <c r="I57" s="472">
        <f t="shared" si="3"/>
        <v>0</v>
      </c>
      <c r="J57" s="440"/>
      <c r="K57" s="472">
        <f t="shared" si="4"/>
        <v>0</v>
      </c>
      <c r="L57" s="442"/>
      <c r="M57" s="443"/>
      <c r="N57" s="444">
        <f t="shared" si="0"/>
        <v>0</v>
      </c>
      <c r="O57" s="432"/>
      <c r="P57" s="432"/>
      <c r="Q57" s="432"/>
      <c r="R57" s="432"/>
      <c r="S57" s="432"/>
      <c r="T57" s="432"/>
      <c r="U57" s="432"/>
      <c r="V57" s="432"/>
      <c r="W57" s="432"/>
      <c r="X57" s="432"/>
      <c r="Y57" s="432"/>
      <c r="Z57" s="432"/>
      <c r="AA57" s="432"/>
      <c r="AB57" s="432"/>
      <c r="AC57" s="432"/>
      <c r="AD57" s="432"/>
      <c r="AE57" s="432"/>
      <c r="AF57" s="432"/>
      <c r="AG57" s="432"/>
      <c r="AH57" s="432"/>
      <c r="AI57" s="432"/>
      <c r="AJ57" s="432"/>
      <c r="AK57" s="432"/>
      <c r="AL57" s="432"/>
      <c r="AM57" s="432"/>
      <c r="AN57" s="432"/>
      <c r="AO57" s="432"/>
      <c r="AP57" s="432"/>
      <c r="AQ57" s="432"/>
      <c r="AR57" s="432"/>
      <c r="AS57" s="432"/>
      <c r="AT57" s="432"/>
      <c r="AU57" s="432"/>
    </row>
    <row r="58" spans="1:47" s="433" customFormat="1" ht="15" x14ac:dyDescent="0.2">
      <c r="A58" s="415"/>
      <c r="B58" s="1092"/>
      <c r="C58" s="1093"/>
      <c r="D58" s="440"/>
      <c r="E58" s="472">
        <f t="shared" si="1"/>
        <v>0</v>
      </c>
      <c r="F58" s="440"/>
      <c r="G58" s="472">
        <f t="shared" si="2"/>
        <v>0</v>
      </c>
      <c r="H58" s="441"/>
      <c r="I58" s="472">
        <f t="shared" si="3"/>
        <v>0</v>
      </c>
      <c r="J58" s="440"/>
      <c r="K58" s="472">
        <f t="shared" si="4"/>
        <v>0</v>
      </c>
      <c r="L58" s="442"/>
      <c r="M58" s="443"/>
      <c r="N58" s="444">
        <f t="shared" si="0"/>
        <v>0</v>
      </c>
      <c r="O58" s="432"/>
      <c r="P58" s="432"/>
      <c r="Q58" s="432"/>
      <c r="R58" s="432"/>
      <c r="S58" s="432"/>
      <c r="T58" s="432"/>
      <c r="U58" s="432"/>
      <c r="V58" s="432"/>
      <c r="W58" s="432"/>
      <c r="X58" s="432"/>
      <c r="Y58" s="432"/>
      <c r="Z58" s="432"/>
      <c r="AA58" s="432"/>
      <c r="AB58" s="432"/>
      <c r="AC58" s="432"/>
      <c r="AD58" s="432"/>
      <c r="AE58" s="432"/>
      <c r="AF58" s="432"/>
      <c r="AG58" s="432"/>
      <c r="AH58" s="432"/>
      <c r="AI58" s="432"/>
      <c r="AJ58" s="432"/>
      <c r="AK58" s="432"/>
      <c r="AL58" s="432"/>
      <c r="AM58" s="432"/>
      <c r="AN58" s="432"/>
      <c r="AO58" s="432"/>
      <c r="AP58" s="432"/>
      <c r="AQ58" s="432"/>
      <c r="AR58" s="432"/>
      <c r="AS58" s="432"/>
      <c r="AT58" s="432"/>
      <c r="AU58" s="432"/>
    </row>
    <row r="59" spans="1:47" s="433" customFormat="1" ht="15" x14ac:dyDescent="0.2">
      <c r="A59" s="415"/>
      <c r="B59" s="1092"/>
      <c r="C59" s="1093"/>
      <c r="D59" s="440"/>
      <c r="E59" s="472">
        <f t="shared" si="1"/>
        <v>0</v>
      </c>
      <c r="F59" s="440"/>
      <c r="G59" s="472">
        <f t="shared" si="2"/>
        <v>0</v>
      </c>
      <c r="H59" s="441"/>
      <c r="I59" s="472">
        <f t="shared" si="3"/>
        <v>0</v>
      </c>
      <c r="J59" s="440"/>
      <c r="K59" s="472">
        <f t="shared" si="4"/>
        <v>0</v>
      </c>
      <c r="L59" s="442"/>
      <c r="M59" s="443"/>
      <c r="N59" s="444">
        <f t="shared" si="0"/>
        <v>0</v>
      </c>
      <c r="O59" s="432"/>
      <c r="P59" s="432"/>
      <c r="Q59" s="432"/>
      <c r="R59" s="432"/>
      <c r="S59" s="432"/>
      <c r="T59" s="432"/>
      <c r="U59" s="432"/>
      <c r="V59" s="432"/>
      <c r="W59" s="432"/>
      <c r="X59" s="432"/>
      <c r="Y59" s="432"/>
      <c r="Z59" s="432"/>
      <c r="AA59" s="432"/>
      <c r="AB59" s="432"/>
      <c r="AC59" s="432"/>
      <c r="AD59" s="432"/>
      <c r="AE59" s="432"/>
      <c r="AF59" s="432"/>
      <c r="AG59" s="432"/>
      <c r="AH59" s="432"/>
      <c r="AI59" s="432"/>
      <c r="AJ59" s="432"/>
      <c r="AK59" s="432"/>
      <c r="AL59" s="432"/>
      <c r="AM59" s="432"/>
      <c r="AN59" s="432"/>
      <c r="AO59" s="432"/>
      <c r="AP59" s="432"/>
      <c r="AQ59" s="432"/>
      <c r="AR59" s="432"/>
      <c r="AS59" s="432"/>
      <c r="AT59" s="432"/>
      <c r="AU59" s="432"/>
    </row>
    <row r="60" spans="1:47" s="433" customFormat="1" ht="15" x14ac:dyDescent="0.2">
      <c r="A60" s="415"/>
      <c r="B60" s="445"/>
      <c r="C60" s="416"/>
      <c r="D60" s="445"/>
      <c r="E60" s="446"/>
      <c r="F60" s="445"/>
      <c r="G60" s="446"/>
      <c r="H60" s="445"/>
      <c r="I60" s="447"/>
      <c r="J60" s="448"/>
      <c r="K60" s="447"/>
      <c r="L60" s="445"/>
      <c r="M60" s="449"/>
      <c r="N60" s="450"/>
      <c r="O60" s="432"/>
      <c r="P60" s="432"/>
      <c r="Q60" s="432"/>
      <c r="R60" s="432"/>
      <c r="S60" s="432"/>
      <c r="T60" s="432"/>
      <c r="U60" s="432"/>
      <c r="V60" s="432"/>
      <c r="W60" s="432"/>
      <c r="X60" s="432"/>
      <c r="Y60" s="432"/>
      <c r="Z60" s="432"/>
      <c r="AA60" s="432"/>
      <c r="AB60" s="432"/>
      <c r="AC60" s="432"/>
      <c r="AD60" s="432"/>
      <c r="AE60" s="432"/>
      <c r="AF60" s="432"/>
      <c r="AG60" s="432"/>
      <c r="AH60" s="432"/>
      <c r="AI60" s="432"/>
      <c r="AJ60" s="432"/>
      <c r="AK60" s="432"/>
      <c r="AL60" s="432"/>
      <c r="AM60" s="432"/>
      <c r="AN60" s="432"/>
      <c r="AO60" s="432"/>
      <c r="AP60" s="432"/>
      <c r="AQ60" s="432"/>
      <c r="AR60" s="432"/>
      <c r="AS60" s="432"/>
      <c r="AT60" s="432"/>
      <c r="AU60" s="432"/>
    </row>
    <row r="61" spans="1:47" s="431" customFormat="1" ht="15.75" thickBot="1" x14ac:dyDescent="0.25">
      <c r="A61" s="415"/>
      <c r="B61" s="1104" t="s">
        <v>463</v>
      </c>
      <c r="C61" s="1105"/>
      <c r="D61" s="451">
        <f t="shared" ref="D61:M61" si="5">SUM(D40:D59)</f>
        <v>460</v>
      </c>
      <c r="E61" s="452">
        <f t="shared" si="5"/>
        <v>773783.16954420332</v>
      </c>
      <c r="F61" s="451">
        <f t="shared" si="5"/>
        <v>0</v>
      </c>
      <c r="G61" s="452">
        <f t="shared" si="5"/>
        <v>0</v>
      </c>
      <c r="H61" s="451">
        <f t="shared" si="5"/>
        <v>0</v>
      </c>
      <c r="I61" s="452">
        <f t="shared" si="5"/>
        <v>0</v>
      </c>
      <c r="J61" s="451">
        <f t="shared" si="5"/>
        <v>0</v>
      </c>
      <c r="K61" s="452">
        <f t="shared" si="5"/>
        <v>0</v>
      </c>
      <c r="L61" s="451">
        <f t="shared" si="5"/>
        <v>0</v>
      </c>
      <c r="M61" s="452">
        <f t="shared" si="5"/>
        <v>0</v>
      </c>
      <c r="N61" s="453">
        <f t="shared" ref="N61" si="6">SUM(N40:N60)</f>
        <v>773783.16954420332</v>
      </c>
      <c r="O61" s="430"/>
      <c r="P61" s="430"/>
      <c r="Q61" s="430"/>
      <c r="R61" s="430"/>
      <c r="S61" s="430"/>
      <c r="T61" s="430"/>
      <c r="U61" s="430"/>
      <c r="V61" s="430"/>
      <c r="W61" s="430"/>
      <c r="X61" s="430"/>
      <c r="Y61" s="430"/>
      <c r="Z61" s="430"/>
      <c r="AA61" s="430"/>
      <c r="AB61" s="430"/>
      <c r="AC61" s="430"/>
      <c r="AD61" s="430"/>
      <c r="AE61" s="430"/>
      <c r="AF61" s="430"/>
      <c r="AG61" s="430"/>
      <c r="AH61" s="430"/>
      <c r="AI61" s="430"/>
      <c r="AJ61" s="430"/>
      <c r="AK61" s="430"/>
      <c r="AL61" s="430"/>
      <c r="AM61" s="430"/>
      <c r="AN61" s="430"/>
      <c r="AO61" s="430"/>
      <c r="AP61" s="430"/>
      <c r="AQ61" s="430"/>
      <c r="AR61" s="430"/>
      <c r="AS61" s="430"/>
      <c r="AT61" s="430"/>
      <c r="AU61" s="430"/>
    </row>
    <row r="62" spans="1:47" s="408" customFormat="1" ht="15.75" thickBot="1" x14ac:dyDescent="0.3">
      <c r="A62" s="406"/>
      <c r="B62" s="407"/>
      <c r="I62" s="454"/>
      <c r="J62" s="454"/>
      <c r="K62" s="454"/>
      <c r="M62" s="409"/>
    </row>
    <row r="63" spans="1:47" s="413" customFormat="1" ht="19.5" thickBot="1" x14ac:dyDescent="0.35">
      <c r="A63" s="473"/>
      <c r="B63" s="1061" t="s">
        <v>474</v>
      </c>
      <c r="C63" s="1062"/>
      <c r="D63" s="1062"/>
      <c r="E63" s="1062"/>
      <c r="F63" s="1062"/>
      <c r="G63" s="1062"/>
      <c r="H63" s="1062"/>
      <c r="I63" s="1062"/>
      <c r="J63" s="1062"/>
      <c r="K63" s="1062"/>
      <c r="L63" s="1062"/>
      <c r="M63" s="1063"/>
      <c r="N63" s="474">
        <f>SUM(N41:N59)</f>
        <v>269141.97201537504</v>
      </c>
    </row>
    <row r="64" spans="1:47" s="408" customFormat="1" ht="15" x14ac:dyDescent="0.25">
      <c r="A64" s="406"/>
      <c r="B64" s="407"/>
      <c r="I64" s="454"/>
      <c r="J64" s="454"/>
      <c r="K64" s="454"/>
      <c r="M64" s="409"/>
    </row>
    <row r="65" spans="1:13" s="408" customFormat="1" ht="15" x14ac:dyDescent="0.25">
      <c r="A65" s="406"/>
      <c r="B65" s="407"/>
      <c r="I65" s="454"/>
      <c r="J65" s="454"/>
      <c r="K65" s="454"/>
      <c r="M65" s="409"/>
    </row>
    <row r="66" spans="1:13" s="408" customFormat="1" ht="15" x14ac:dyDescent="0.25">
      <c r="A66" s="406"/>
      <c r="B66" s="407"/>
      <c r="I66" s="454"/>
      <c r="J66" s="454"/>
      <c r="K66" s="454"/>
      <c r="M66" s="409"/>
    </row>
    <row r="67" spans="1:13" s="408" customFormat="1" ht="15" x14ac:dyDescent="0.25">
      <c r="A67" s="406"/>
      <c r="B67" s="407"/>
      <c r="I67" s="454"/>
      <c r="J67" s="454"/>
      <c r="K67" s="454"/>
      <c r="M67" s="409"/>
    </row>
    <row r="68" spans="1:13" s="408" customFormat="1" ht="15" x14ac:dyDescent="0.25">
      <c r="A68" s="406"/>
      <c r="B68" s="407"/>
      <c r="I68" s="454"/>
      <c r="J68" s="454"/>
      <c r="K68" s="454"/>
      <c r="M68" s="409"/>
    </row>
    <row r="69" spans="1:13" s="383" customFormat="1" x14ac:dyDescent="0.2">
      <c r="A69" s="406"/>
    </row>
    <row r="70" spans="1:13" s="383" customFormat="1" x14ac:dyDescent="0.2">
      <c r="A70" s="406"/>
    </row>
    <row r="71" spans="1:13" s="383" customFormat="1" x14ac:dyDescent="0.2">
      <c r="A71" s="382"/>
    </row>
    <row r="72" spans="1:13" s="383" customFormat="1" x14ac:dyDescent="0.2">
      <c r="A72" s="382"/>
    </row>
    <row r="73" spans="1:13" s="383" customFormat="1" x14ac:dyDescent="0.2">
      <c r="A73" s="382"/>
    </row>
    <row r="74" spans="1:13" s="383" customFormat="1" x14ac:dyDescent="0.2">
      <c r="A74" s="382"/>
    </row>
    <row r="75" spans="1:13" s="383" customFormat="1" x14ac:dyDescent="0.2">
      <c r="A75" s="382"/>
    </row>
    <row r="76" spans="1:13" s="383" customFormat="1" x14ac:dyDescent="0.2">
      <c r="A76" s="382"/>
    </row>
    <row r="77" spans="1:13" s="383" customFormat="1" x14ac:dyDescent="0.2">
      <c r="A77" s="382"/>
    </row>
    <row r="78" spans="1:13" s="383" customFormat="1" x14ac:dyDescent="0.2">
      <c r="A78" s="382"/>
    </row>
    <row r="79" spans="1:13" s="383" customFormat="1" x14ac:dyDescent="0.2">
      <c r="A79" s="382"/>
    </row>
    <row r="80" spans="1:13" s="383" customFormat="1" x14ac:dyDescent="0.2">
      <c r="A80" s="382"/>
    </row>
    <row r="81" spans="1:1" s="383" customFormat="1" x14ac:dyDescent="0.2">
      <c r="A81" s="382"/>
    </row>
    <row r="82" spans="1:1" s="383" customFormat="1" x14ac:dyDescent="0.2">
      <c r="A82" s="382"/>
    </row>
    <row r="83" spans="1:1" s="383" customFormat="1" x14ac:dyDescent="0.2">
      <c r="A83" s="382"/>
    </row>
    <row r="84" spans="1:1" s="383" customFormat="1" x14ac:dyDescent="0.2">
      <c r="A84" s="382"/>
    </row>
    <row r="85" spans="1:1" s="383" customFormat="1" x14ac:dyDescent="0.2">
      <c r="A85" s="382"/>
    </row>
    <row r="86" spans="1:1" s="383" customFormat="1" x14ac:dyDescent="0.2">
      <c r="A86" s="382"/>
    </row>
    <row r="87" spans="1:1" s="383" customFormat="1" x14ac:dyDescent="0.2">
      <c r="A87" s="382"/>
    </row>
    <row r="88" spans="1:1" s="383" customFormat="1" x14ac:dyDescent="0.2">
      <c r="A88" s="382"/>
    </row>
    <row r="89" spans="1:1" s="383" customFormat="1" x14ac:dyDescent="0.2">
      <c r="A89" s="382"/>
    </row>
    <row r="90" spans="1:1" s="383" customFormat="1" x14ac:dyDescent="0.2">
      <c r="A90" s="382"/>
    </row>
    <row r="91" spans="1:1" s="383" customFormat="1" x14ac:dyDescent="0.2">
      <c r="A91" s="382"/>
    </row>
    <row r="92" spans="1:1" s="383" customFormat="1" x14ac:dyDescent="0.2">
      <c r="A92" s="382"/>
    </row>
    <row r="93" spans="1:1" s="383" customFormat="1" x14ac:dyDescent="0.2">
      <c r="A93" s="382"/>
    </row>
    <row r="94" spans="1:1" s="383" customFormat="1" x14ac:dyDescent="0.2">
      <c r="A94" s="382"/>
    </row>
    <row r="95" spans="1:1" s="383" customFormat="1" x14ac:dyDescent="0.2">
      <c r="A95" s="382"/>
    </row>
    <row r="96" spans="1:1" s="383" customFormat="1" x14ac:dyDescent="0.2">
      <c r="A96" s="382"/>
    </row>
    <row r="97" spans="1:1" s="383" customFormat="1" x14ac:dyDescent="0.2">
      <c r="A97" s="382"/>
    </row>
    <row r="98" spans="1:1" s="383" customFormat="1" x14ac:dyDescent="0.2">
      <c r="A98" s="382"/>
    </row>
    <row r="99" spans="1:1" s="383" customFormat="1" x14ac:dyDescent="0.2">
      <c r="A99" s="382"/>
    </row>
    <row r="100" spans="1:1" s="383" customFormat="1" x14ac:dyDescent="0.2">
      <c r="A100" s="382"/>
    </row>
    <row r="101" spans="1:1" s="383" customFormat="1" x14ac:dyDescent="0.2">
      <c r="A101" s="382"/>
    </row>
    <row r="102" spans="1:1" s="383" customFormat="1" x14ac:dyDescent="0.2">
      <c r="A102" s="382"/>
    </row>
    <row r="103" spans="1:1" s="383" customFormat="1" x14ac:dyDescent="0.2">
      <c r="A103" s="382"/>
    </row>
    <row r="104" spans="1:1" s="383" customFormat="1" x14ac:dyDescent="0.2">
      <c r="A104" s="382"/>
    </row>
    <row r="105" spans="1:1" s="383" customFormat="1" x14ac:dyDescent="0.2">
      <c r="A105" s="382"/>
    </row>
    <row r="106" spans="1:1" s="383" customFormat="1" x14ac:dyDescent="0.2">
      <c r="A106" s="382"/>
    </row>
    <row r="107" spans="1:1" s="383" customFormat="1" x14ac:dyDescent="0.2">
      <c r="A107" s="382"/>
    </row>
    <row r="108" spans="1:1" s="383" customFormat="1" x14ac:dyDescent="0.2">
      <c r="A108" s="382"/>
    </row>
    <row r="109" spans="1:1" s="383" customFormat="1" x14ac:dyDescent="0.2">
      <c r="A109" s="382"/>
    </row>
    <row r="110" spans="1:1" s="383" customFormat="1" x14ac:dyDescent="0.2">
      <c r="A110" s="382"/>
    </row>
    <row r="111" spans="1:1" s="383" customFormat="1" x14ac:dyDescent="0.2">
      <c r="A111" s="382"/>
    </row>
    <row r="112" spans="1:1" s="383" customFormat="1" x14ac:dyDescent="0.2">
      <c r="A112" s="382"/>
    </row>
    <row r="113" spans="1:1" s="383" customFormat="1" x14ac:dyDescent="0.2">
      <c r="A113" s="382"/>
    </row>
    <row r="114" spans="1:1" s="383" customFormat="1" x14ac:dyDescent="0.2">
      <c r="A114" s="382"/>
    </row>
    <row r="115" spans="1:1" s="383" customFormat="1" x14ac:dyDescent="0.2">
      <c r="A115" s="382"/>
    </row>
    <row r="116" spans="1:1" s="383" customFormat="1" x14ac:dyDescent="0.2">
      <c r="A116" s="382"/>
    </row>
    <row r="117" spans="1:1" s="383" customFormat="1" x14ac:dyDescent="0.2">
      <c r="A117" s="382"/>
    </row>
    <row r="118" spans="1:1" s="383" customFormat="1" x14ac:dyDescent="0.2">
      <c r="A118" s="382"/>
    </row>
    <row r="119" spans="1:1" s="383" customFormat="1" x14ac:dyDescent="0.2">
      <c r="A119" s="382"/>
    </row>
    <row r="120" spans="1:1" s="383" customFormat="1" x14ac:dyDescent="0.2">
      <c r="A120" s="382"/>
    </row>
    <row r="121" spans="1:1" s="383" customFormat="1" x14ac:dyDescent="0.2">
      <c r="A121" s="382"/>
    </row>
    <row r="122" spans="1:1" s="383" customFormat="1" x14ac:dyDescent="0.2">
      <c r="A122" s="382"/>
    </row>
    <row r="123" spans="1:1" s="383" customFormat="1" x14ac:dyDescent="0.2">
      <c r="A123" s="382"/>
    </row>
    <row r="124" spans="1:1" s="383" customFormat="1" x14ac:dyDescent="0.2">
      <c r="A124" s="382"/>
    </row>
    <row r="125" spans="1:1" s="383" customFormat="1" x14ac:dyDescent="0.2">
      <c r="A125" s="382"/>
    </row>
    <row r="126" spans="1:1" s="383" customFormat="1" x14ac:dyDescent="0.2">
      <c r="A126" s="382"/>
    </row>
    <row r="127" spans="1:1" s="383" customFormat="1" x14ac:dyDescent="0.2">
      <c r="A127" s="382"/>
    </row>
    <row r="128" spans="1:1" s="383" customFormat="1" x14ac:dyDescent="0.2">
      <c r="A128" s="382"/>
    </row>
    <row r="129" spans="1:1" s="383" customFormat="1" x14ac:dyDescent="0.2">
      <c r="A129" s="382"/>
    </row>
    <row r="130" spans="1:1" s="383" customFormat="1" x14ac:dyDescent="0.2">
      <c r="A130" s="382"/>
    </row>
    <row r="131" spans="1:1" s="383" customFormat="1" x14ac:dyDescent="0.2">
      <c r="A131" s="382"/>
    </row>
    <row r="132" spans="1:1" s="383" customFormat="1" x14ac:dyDescent="0.2">
      <c r="A132" s="382"/>
    </row>
    <row r="133" spans="1:1" s="383" customFormat="1" x14ac:dyDescent="0.2">
      <c r="A133" s="382"/>
    </row>
    <row r="134" spans="1:1" s="383" customFormat="1" x14ac:dyDescent="0.2">
      <c r="A134" s="382"/>
    </row>
    <row r="135" spans="1:1" s="383" customFormat="1" x14ac:dyDescent="0.2">
      <c r="A135" s="382"/>
    </row>
    <row r="136" spans="1:1" s="383" customFormat="1" x14ac:dyDescent="0.2">
      <c r="A136" s="382"/>
    </row>
    <row r="137" spans="1:1" s="383" customFormat="1" x14ac:dyDescent="0.2">
      <c r="A137" s="382"/>
    </row>
    <row r="138" spans="1:1" s="383" customFormat="1" x14ac:dyDescent="0.2">
      <c r="A138" s="382"/>
    </row>
    <row r="139" spans="1:1" s="383" customFormat="1" x14ac:dyDescent="0.2">
      <c r="A139" s="382"/>
    </row>
    <row r="140" spans="1:1" s="383" customFormat="1" x14ac:dyDescent="0.2">
      <c r="A140" s="382"/>
    </row>
    <row r="141" spans="1:1" s="383" customFormat="1" x14ac:dyDescent="0.2">
      <c r="A141" s="382"/>
    </row>
    <row r="142" spans="1:1" s="383" customFormat="1" x14ac:dyDescent="0.2">
      <c r="A142" s="382"/>
    </row>
    <row r="143" spans="1:1" s="383" customFormat="1" x14ac:dyDescent="0.2">
      <c r="A143" s="382"/>
    </row>
    <row r="144" spans="1:1" s="383" customFormat="1" x14ac:dyDescent="0.2">
      <c r="A144" s="382"/>
    </row>
    <row r="145" spans="1:1" s="383" customFormat="1" x14ac:dyDescent="0.2">
      <c r="A145" s="382"/>
    </row>
    <row r="146" spans="1:1" s="383" customFormat="1" x14ac:dyDescent="0.2">
      <c r="A146" s="382"/>
    </row>
    <row r="147" spans="1:1" s="383" customFormat="1" x14ac:dyDescent="0.2">
      <c r="A147" s="382"/>
    </row>
    <row r="148" spans="1:1" s="383" customFormat="1" x14ac:dyDescent="0.2">
      <c r="A148" s="382"/>
    </row>
    <row r="149" spans="1:1" s="383" customFormat="1" x14ac:dyDescent="0.2">
      <c r="A149" s="382"/>
    </row>
    <row r="150" spans="1:1" s="383" customFormat="1" x14ac:dyDescent="0.2">
      <c r="A150" s="382"/>
    </row>
    <row r="151" spans="1:1" s="383" customFormat="1" x14ac:dyDescent="0.2">
      <c r="A151" s="382"/>
    </row>
    <row r="152" spans="1:1" s="383" customFormat="1" x14ac:dyDescent="0.2">
      <c r="A152" s="382"/>
    </row>
    <row r="153" spans="1:1" s="383" customFormat="1" x14ac:dyDescent="0.2">
      <c r="A153" s="382"/>
    </row>
    <row r="154" spans="1:1" s="383" customFormat="1" x14ac:dyDescent="0.2">
      <c r="A154" s="382"/>
    </row>
    <row r="155" spans="1:1" s="383" customFormat="1" x14ac:dyDescent="0.2">
      <c r="A155" s="382"/>
    </row>
    <row r="156" spans="1:1" s="383" customFormat="1" x14ac:dyDescent="0.2">
      <c r="A156" s="382"/>
    </row>
    <row r="157" spans="1:1" s="383" customFormat="1" x14ac:dyDescent="0.2">
      <c r="A157" s="382"/>
    </row>
    <row r="158" spans="1:1" s="383" customFormat="1" x14ac:dyDescent="0.2">
      <c r="A158" s="382"/>
    </row>
    <row r="159" spans="1:1" s="383" customFormat="1" x14ac:dyDescent="0.2">
      <c r="A159" s="382"/>
    </row>
    <row r="160" spans="1:1" s="383" customFormat="1" x14ac:dyDescent="0.2">
      <c r="A160" s="382"/>
    </row>
    <row r="161" spans="1:1" s="383" customFormat="1" x14ac:dyDescent="0.2">
      <c r="A161" s="382"/>
    </row>
    <row r="162" spans="1:1" s="383" customFormat="1" x14ac:dyDescent="0.2">
      <c r="A162" s="382"/>
    </row>
    <row r="163" spans="1:1" s="383" customFormat="1" x14ac:dyDescent="0.2">
      <c r="A163" s="382"/>
    </row>
    <row r="164" spans="1:1" s="383" customFormat="1" x14ac:dyDescent="0.2">
      <c r="A164" s="382"/>
    </row>
    <row r="165" spans="1:1" s="383" customFormat="1" x14ac:dyDescent="0.2">
      <c r="A165" s="382"/>
    </row>
    <row r="166" spans="1:1" s="383" customFormat="1" x14ac:dyDescent="0.2">
      <c r="A166" s="382"/>
    </row>
    <row r="167" spans="1:1" s="383" customFormat="1" x14ac:dyDescent="0.2">
      <c r="A167" s="382"/>
    </row>
    <row r="168" spans="1:1" s="383" customFormat="1" x14ac:dyDescent="0.2">
      <c r="A168" s="382"/>
    </row>
    <row r="169" spans="1:1" s="383" customFormat="1" x14ac:dyDescent="0.2">
      <c r="A169" s="382"/>
    </row>
    <row r="170" spans="1:1" s="383" customFormat="1" x14ac:dyDescent="0.2">
      <c r="A170" s="382"/>
    </row>
    <row r="171" spans="1:1" s="383" customFormat="1" x14ac:dyDescent="0.2">
      <c r="A171" s="382"/>
    </row>
    <row r="172" spans="1:1" s="383" customFormat="1" x14ac:dyDescent="0.2">
      <c r="A172" s="382"/>
    </row>
    <row r="173" spans="1:1" s="383" customFormat="1" x14ac:dyDescent="0.2">
      <c r="A173" s="382"/>
    </row>
    <row r="174" spans="1:1" s="383" customFormat="1" x14ac:dyDescent="0.2">
      <c r="A174" s="382"/>
    </row>
    <row r="175" spans="1:1" s="383" customFormat="1" x14ac:dyDescent="0.2">
      <c r="A175" s="382"/>
    </row>
    <row r="176" spans="1:1" s="383" customFormat="1" x14ac:dyDescent="0.2">
      <c r="A176" s="382"/>
    </row>
    <row r="177" spans="1:1" s="383" customFormat="1" x14ac:dyDescent="0.2">
      <c r="A177" s="382"/>
    </row>
    <row r="178" spans="1:1" s="383" customFormat="1" x14ac:dyDescent="0.2">
      <c r="A178" s="382"/>
    </row>
    <row r="179" spans="1:1" s="383" customFormat="1" x14ac:dyDescent="0.2">
      <c r="A179" s="382"/>
    </row>
    <row r="180" spans="1:1" s="383" customFormat="1" x14ac:dyDescent="0.2">
      <c r="A180" s="382"/>
    </row>
    <row r="181" spans="1:1" s="383" customFormat="1" x14ac:dyDescent="0.2">
      <c r="A181" s="382"/>
    </row>
    <row r="182" spans="1:1" s="383" customFormat="1" x14ac:dyDescent="0.2">
      <c r="A182" s="382"/>
    </row>
    <row r="183" spans="1:1" s="383" customFormat="1" x14ac:dyDescent="0.2">
      <c r="A183" s="382"/>
    </row>
    <row r="184" spans="1:1" s="383" customFormat="1" x14ac:dyDescent="0.2">
      <c r="A184" s="382"/>
    </row>
    <row r="185" spans="1:1" s="383" customFormat="1" x14ac:dyDescent="0.2">
      <c r="A185" s="382"/>
    </row>
    <row r="186" spans="1:1" s="383" customFormat="1" x14ac:dyDescent="0.2">
      <c r="A186" s="382"/>
    </row>
    <row r="187" spans="1:1" s="383" customFormat="1" x14ac:dyDescent="0.2">
      <c r="A187" s="382"/>
    </row>
    <row r="188" spans="1:1" s="383" customFormat="1" x14ac:dyDescent="0.2">
      <c r="A188" s="382"/>
    </row>
    <row r="189" spans="1:1" s="383" customFormat="1" x14ac:dyDescent="0.2">
      <c r="A189" s="382"/>
    </row>
    <row r="190" spans="1:1" s="383" customFormat="1" x14ac:dyDescent="0.2">
      <c r="A190" s="382"/>
    </row>
    <row r="191" spans="1:1" s="383" customFormat="1" x14ac:dyDescent="0.2">
      <c r="A191" s="382"/>
    </row>
    <row r="192" spans="1:1" s="383" customFormat="1" x14ac:dyDescent="0.2">
      <c r="A192" s="382"/>
    </row>
    <row r="193" spans="1:1" s="383" customFormat="1" x14ac:dyDescent="0.2">
      <c r="A193" s="382"/>
    </row>
    <row r="194" spans="1:1" s="383" customFormat="1" x14ac:dyDescent="0.2">
      <c r="A194" s="382"/>
    </row>
    <row r="195" spans="1:1" s="383" customFormat="1" x14ac:dyDescent="0.2">
      <c r="A195" s="382"/>
    </row>
    <row r="196" spans="1:1" s="383" customFormat="1" x14ac:dyDescent="0.2">
      <c r="A196" s="382"/>
    </row>
    <row r="197" spans="1:1" s="383" customFormat="1" x14ac:dyDescent="0.2">
      <c r="A197" s="382"/>
    </row>
    <row r="198" spans="1:1" s="383" customFormat="1" x14ac:dyDescent="0.2">
      <c r="A198" s="382"/>
    </row>
    <row r="199" spans="1:1" s="383" customFormat="1" x14ac:dyDescent="0.2">
      <c r="A199" s="382"/>
    </row>
    <row r="200" spans="1:1" s="383" customFormat="1" x14ac:dyDescent="0.2">
      <c r="A200" s="382"/>
    </row>
    <row r="201" spans="1:1" s="383" customFormat="1" x14ac:dyDescent="0.2">
      <c r="A201" s="382"/>
    </row>
    <row r="202" spans="1:1" s="383" customFormat="1" x14ac:dyDescent="0.2">
      <c r="A202" s="382"/>
    </row>
    <row r="203" spans="1:1" s="383" customFormat="1" x14ac:dyDescent="0.2">
      <c r="A203" s="382"/>
    </row>
    <row r="204" spans="1:1" s="383" customFormat="1" x14ac:dyDescent="0.2">
      <c r="A204" s="382"/>
    </row>
    <row r="205" spans="1:1" s="383" customFormat="1" x14ac:dyDescent="0.2">
      <c r="A205" s="382"/>
    </row>
    <row r="206" spans="1:1" s="383" customFormat="1" x14ac:dyDescent="0.2">
      <c r="A206" s="382"/>
    </row>
    <row r="207" spans="1:1" s="383" customFormat="1" x14ac:dyDescent="0.2">
      <c r="A207" s="382"/>
    </row>
    <row r="208" spans="1:1" s="383" customFormat="1" x14ac:dyDescent="0.2">
      <c r="A208" s="382"/>
    </row>
    <row r="209" spans="1:15" s="383" customFormat="1" x14ac:dyDescent="0.2">
      <c r="A209" s="382"/>
    </row>
    <row r="210" spans="1:15" s="383" customFormat="1" x14ac:dyDescent="0.2">
      <c r="A210" s="382"/>
    </row>
    <row r="211" spans="1:15" s="383" customFormat="1" x14ac:dyDescent="0.2">
      <c r="A211" s="382"/>
    </row>
    <row r="212" spans="1:15" s="383" customFormat="1" x14ac:dyDescent="0.2">
      <c r="A212" s="382"/>
    </row>
    <row r="213" spans="1:15" s="383" customFormat="1" x14ac:dyDescent="0.2">
      <c r="A213" s="382"/>
    </row>
    <row r="214" spans="1:15" s="383" customFormat="1" x14ac:dyDescent="0.2">
      <c r="A214" s="382"/>
    </row>
    <row r="215" spans="1:15" s="383" customFormat="1" x14ac:dyDescent="0.2">
      <c r="A215" s="382"/>
    </row>
    <row r="216" spans="1:15" s="383" customFormat="1" x14ac:dyDescent="0.2">
      <c r="A216" s="382"/>
    </row>
    <row r="217" spans="1:15" s="383" customFormat="1" x14ac:dyDescent="0.2">
      <c r="A217" s="382"/>
    </row>
    <row r="218" spans="1:15" s="383" customFormat="1" x14ac:dyDescent="0.2">
      <c r="A218" s="382"/>
    </row>
    <row r="219" spans="1:15" s="383" customFormat="1" x14ac:dyDescent="0.2">
      <c r="A219" s="382"/>
    </row>
    <row r="220" spans="1:15" s="383" customFormat="1" x14ac:dyDescent="0.2">
      <c r="A220" s="382"/>
    </row>
    <row r="221" spans="1:15" s="383" customFormat="1" x14ac:dyDescent="0.2">
      <c r="A221" s="382"/>
    </row>
    <row r="222" spans="1:15" s="383" customFormat="1" x14ac:dyDescent="0.2">
      <c r="A222" s="382"/>
    </row>
    <row r="223" spans="1:15" s="383" customFormat="1" x14ac:dyDescent="0.2">
      <c r="A223" s="382"/>
    </row>
    <row r="224" spans="1:15" x14ac:dyDescent="0.2">
      <c r="A224" s="382"/>
      <c r="B224" s="383"/>
      <c r="C224" s="383"/>
      <c r="D224" s="383"/>
      <c r="E224" s="383"/>
      <c r="F224" s="383"/>
      <c r="G224" s="383"/>
      <c r="H224" s="383"/>
      <c r="I224" s="383"/>
      <c r="J224" s="383"/>
      <c r="K224" s="383"/>
      <c r="L224" s="383"/>
      <c r="M224" s="383"/>
      <c r="N224" s="383"/>
      <c r="O224" s="383"/>
    </row>
    <row r="225" spans="1:15" x14ac:dyDescent="0.2">
      <c r="A225" s="382"/>
      <c r="B225" s="383"/>
      <c r="C225" s="383"/>
      <c r="D225" s="383"/>
      <c r="E225" s="383"/>
      <c r="F225" s="383"/>
      <c r="G225" s="383"/>
      <c r="H225" s="383"/>
      <c r="I225" s="383"/>
      <c r="J225" s="383"/>
      <c r="K225" s="383"/>
      <c r="L225" s="383"/>
      <c r="M225" s="383"/>
      <c r="N225" s="383"/>
      <c r="O225" s="383"/>
    </row>
    <row r="226" spans="1:15" x14ac:dyDescent="0.2">
      <c r="B226" s="383"/>
      <c r="C226" s="383"/>
      <c r="D226" s="383"/>
      <c r="E226" s="383"/>
      <c r="F226" s="383"/>
      <c r="G226" s="383"/>
      <c r="H226" s="383"/>
      <c r="I226" s="383"/>
      <c r="J226" s="383"/>
      <c r="K226" s="383"/>
      <c r="L226" s="383"/>
      <c r="M226" s="383"/>
      <c r="N226" s="383"/>
      <c r="O226" s="383"/>
    </row>
    <row r="227" spans="1:15" x14ac:dyDescent="0.2">
      <c r="B227" s="383"/>
      <c r="C227" s="383"/>
      <c r="D227" s="383"/>
      <c r="E227" s="383"/>
      <c r="F227" s="383"/>
      <c r="G227" s="383"/>
      <c r="H227" s="383"/>
      <c r="I227" s="383"/>
      <c r="J227" s="383"/>
      <c r="K227" s="383"/>
      <c r="L227" s="383"/>
      <c r="M227" s="383"/>
      <c r="N227" s="383"/>
      <c r="O227" s="383"/>
    </row>
    <row r="228" spans="1:15" x14ac:dyDescent="0.2">
      <c r="B228" s="383"/>
      <c r="C228" s="383"/>
      <c r="D228" s="383"/>
      <c r="E228" s="383"/>
      <c r="F228" s="383"/>
      <c r="G228" s="383"/>
      <c r="H228" s="383"/>
      <c r="I228" s="383"/>
      <c r="J228" s="383"/>
      <c r="K228" s="383"/>
      <c r="L228" s="383"/>
      <c r="M228" s="383"/>
      <c r="N228" s="383"/>
      <c r="O228" s="383"/>
    </row>
    <row r="229" spans="1:15" x14ac:dyDescent="0.2">
      <c r="B229" s="383"/>
      <c r="C229" s="383"/>
      <c r="D229" s="383"/>
      <c r="E229" s="383"/>
      <c r="F229" s="383"/>
      <c r="G229" s="383"/>
      <c r="H229" s="383"/>
      <c r="I229" s="383"/>
      <c r="J229" s="383"/>
      <c r="K229" s="383"/>
      <c r="L229" s="383"/>
      <c r="M229" s="383"/>
      <c r="N229" s="383"/>
      <c r="O229" s="383"/>
    </row>
    <row r="230" spans="1:15" x14ac:dyDescent="0.2">
      <c r="B230" s="383"/>
      <c r="C230" s="383"/>
      <c r="D230" s="383"/>
      <c r="E230" s="383"/>
      <c r="F230" s="383"/>
      <c r="G230" s="383"/>
      <c r="H230" s="383"/>
      <c r="I230" s="383"/>
      <c r="J230" s="383"/>
      <c r="K230" s="383"/>
      <c r="L230" s="383"/>
      <c r="M230" s="383"/>
      <c r="N230" s="383"/>
      <c r="O230" s="383"/>
    </row>
    <row r="231" spans="1:15" x14ac:dyDescent="0.2">
      <c r="B231" s="383"/>
      <c r="C231" s="383"/>
      <c r="D231" s="383"/>
      <c r="E231" s="383"/>
      <c r="F231" s="383"/>
      <c r="G231" s="383"/>
      <c r="H231" s="383"/>
      <c r="I231" s="383"/>
      <c r="J231" s="383"/>
      <c r="K231" s="383"/>
      <c r="L231" s="383"/>
      <c r="M231" s="383"/>
      <c r="N231" s="383"/>
      <c r="O231" s="383"/>
    </row>
    <row r="232" spans="1:15" x14ac:dyDescent="0.2">
      <c r="B232" s="383"/>
      <c r="C232" s="383"/>
      <c r="D232" s="383"/>
      <c r="E232" s="383"/>
      <c r="F232" s="383"/>
      <c r="G232" s="383"/>
      <c r="H232" s="383"/>
      <c r="I232" s="383"/>
      <c r="J232" s="383"/>
      <c r="K232" s="383"/>
      <c r="L232" s="383"/>
      <c r="M232" s="383"/>
      <c r="N232" s="383"/>
      <c r="O232" s="383"/>
    </row>
    <row r="233" spans="1:15" x14ac:dyDescent="0.2">
      <c r="B233" s="383"/>
      <c r="C233" s="383"/>
      <c r="D233" s="383"/>
      <c r="E233" s="383"/>
      <c r="F233" s="383"/>
      <c r="G233" s="383"/>
      <c r="H233" s="383"/>
      <c r="I233" s="383"/>
      <c r="J233" s="383"/>
      <c r="K233" s="383"/>
      <c r="L233" s="383"/>
      <c r="M233" s="383"/>
      <c r="N233" s="383"/>
      <c r="O233" s="383"/>
    </row>
    <row r="234" spans="1:15" x14ac:dyDescent="0.2">
      <c r="B234" s="383"/>
      <c r="C234" s="383"/>
      <c r="D234" s="383"/>
      <c r="E234" s="383"/>
      <c r="F234" s="383"/>
      <c r="G234" s="383"/>
      <c r="H234" s="383"/>
      <c r="I234" s="383"/>
      <c r="J234" s="383"/>
      <c r="K234" s="383"/>
      <c r="L234" s="383"/>
      <c r="M234" s="383"/>
      <c r="N234" s="383"/>
      <c r="O234" s="383"/>
    </row>
    <row r="235" spans="1:15" x14ac:dyDescent="0.2">
      <c r="B235" s="383"/>
      <c r="C235" s="383"/>
      <c r="D235" s="383"/>
      <c r="E235" s="383"/>
      <c r="F235" s="383"/>
      <c r="G235" s="383"/>
      <c r="H235" s="383"/>
      <c r="I235" s="383"/>
      <c r="J235" s="383"/>
      <c r="K235" s="383"/>
      <c r="L235" s="383"/>
      <c r="M235" s="383"/>
      <c r="N235" s="383"/>
      <c r="O235" s="383"/>
    </row>
    <row r="236" spans="1:15" x14ac:dyDescent="0.2">
      <c r="B236" s="383"/>
      <c r="C236" s="383"/>
      <c r="D236" s="383"/>
      <c r="E236" s="383"/>
      <c r="F236" s="383"/>
      <c r="G236" s="383"/>
      <c r="H236" s="383"/>
      <c r="I236" s="383"/>
      <c r="J236" s="383"/>
      <c r="K236" s="383"/>
      <c r="L236" s="383"/>
      <c r="M236" s="383"/>
      <c r="N236" s="383"/>
      <c r="O236" s="383"/>
    </row>
    <row r="237" spans="1:15" x14ac:dyDescent="0.2">
      <c r="B237" s="383"/>
      <c r="C237" s="383"/>
      <c r="D237" s="383"/>
      <c r="E237" s="383"/>
      <c r="F237" s="383"/>
      <c r="G237" s="383"/>
      <c r="H237" s="383"/>
      <c r="I237" s="383"/>
      <c r="J237" s="383"/>
      <c r="K237" s="383"/>
      <c r="L237" s="383"/>
      <c r="M237" s="383"/>
      <c r="N237" s="383"/>
      <c r="O237" s="383"/>
    </row>
    <row r="238" spans="1:15" x14ac:dyDescent="0.2">
      <c r="B238" s="383"/>
      <c r="C238" s="383"/>
      <c r="D238" s="383"/>
      <c r="E238" s="383"/>
      <c r="F238" s="383"/>
      <c r="G238" s="383"/>
      <c r="H238" s="383"/>
      <c r="I238" s="383"/>
      <c r="J238" s="383"/>
      <c r="K238" s="383"/>
      <c r="L238" s="383"/>
      <c r="M238" s="383"/>
      <c r="N238" s="383"/>
      <c r="O238" s="383"/>
    </row>
    <row r="239" spans="1:15" x14ac:dyDescent="0.2">
      <c r="B239" s="383"/>
      <c r="C239" s="383"/>
      <c r="D239" s="383"/>
      <c r="E239" s="383"/>
      <c r="F239" s="383"/>
      <c r="G239" s="383"/>
      <c r="H239" s="383"/>
      <c r="I239" s="383"/>
      <c r="J239" s="383"/>
      <c r="K239" s="383"/>
      <c r="L239" s="383"/>
      <c r="M239" s="383"/>
      <c r="N239" s="383"/>
      <c r="O239" s="383"/>
    </row>
    <row r="240" spans="1:15" x14ac:dyDescent="0.2">
      <c r="B240" s="383"/>
      <c r="C240" s="383"/>
      <c r="D240" s="383"/>
      <c r="E240" s="383"/>
      <c r="F240" s="383"/>
      <c r="G240" s="383"/>
      <c r="H240" s="383"/>
      <c r="I240" s="383"/>
      <c r="J240" s="383"/>
      <c r="K240" s="383"/>
      <c r="L240" s="383"/>
      <c r="M240" s="383"/>
      <c r="N240" s="383"/>
      <c r="O240" s="383"/>
    </row>
    <row r="241" spans="2:15" x14ac:dyDescent="0.2">
      <c r="B241" s="383"/>
      <c r="C241" s="383"/>
      <c r="D241" s="383"/>
      <c r="E241" s="383"/>
      <c r="F241" s="383"/>
      <c r="G241" s="383"/>
      <c r="H241" s="383"/>
      <c r="I241" s="383"/>
      <c r="J241" s="383"/>
      <c r="K241" s="383"/>
      <c r="L241" s="383"/>
      <c r="M241" s="383"/>
      <c r="N241" s="383"/>
      <c r="O241" s="383"/>
    </row>
    <row r="242" spans="2:15" x14ac:dyDescent="0.2">
      <c r="B242" s="383"/>
      <c r="C242" s="383"/>
      <c r="D242" s="383"/>
      <c r="E242" s="383"/>
      <c r="F242" s="383"/>
      <c r="G242" s="383"/>
      <c r="H242" s="383"/>
      <c r="I242" s="383"/>
      <c r="J242" s="383"/>
      <c r="K242" s="383"/>
      <c r="L242" s="383"/>
      <c r="M242" s="383"/>
      <c r="N242" s="383"/>
      <c r="O242" s="383"/>
    </row>
    <row r="243" spans="2:15" x14ac:dyDescent="0.2">
      <c r="B243" s="383"/>
      <c r="C243" s="383"/>
      <c r="D243" s="383"/>
      <c r="E243" s="383"/>
      <c r="F243" s="383"/>
      <c r="G243" s="383"/>
      <c r="H243" s="383"/>
      <c r="I243" s="383"/>
      <c r="J243" s="383"/>
      <c r="K243" s="383"/>
      <c r="L243" s="383"/>
      <c r="M243" s="383"/>
      <c r="N243" s="383"/>
      <c r="O243" s="383"/>
    </row>
    <row r="244" spans="2:15" x14ac:dyDescent="0.2">
      <c r="B244" s="383"/>
      <c r="C244" s="383"/>
      <c r="D244" s="383"/>
      <c r="E244" s="383"/>
      <c r="F244" s="383"/>
      <c r="G244" s="383"/>
      <c r="H244" s="383"/>
      <c r="I244" s="383"/>
      <c r="J244" s="383"/>
      <c r="K244" s="383"/>
      <c r="L244" s="383"/>
      <c r="M244" s="383"/>
      <c r="N244" s="383"/>
      <c r="O244" s="383"/>
    </row>
    <row r="245" spans="2:15" x14ac:dyDescent="0.2">
      <c r="B245" s="383"/>
      <c r="C245" s="383"/>
      <c r="D245" s="383"/>
      <c r="E245" s="383"/>
      <c r="F245" s="383"/>
      <c r="G245" s="383"/>
      <c r="H245" s="383"/>
      <c r="I245" s="383"/>
      <c r="J245" s="383"/>
      <c r="K245" s="383"/>
      <c r="L245" s="383"/>
      <c r="M245" s="383"/>
      <c r="N245" s="383"/>
      <c r="O245" s="383"/>
    </row>
    <row r="246" spans="2:15" x14ac:dyDescent="0.2">
      <c r="B246" s="383"/>
      <c r="C246" s="383"/>
      <c r="D246" s="383"/>
      <c r="E246" s="383"/>
      <c r="F246" s="383"/>
      <c r="G246" s="383"/>
      <c r="H246" s="383"/>
      <c r="I246" s="383"/>
      <c r="J246" s="383"/>
      <c r="K246" s="383"/>
      <c r="L246" s="383"/>
      <c r="M246" s="383"/>
      <c r="N246" s="383"/>
      <c r="O246" s="383"/>
    </row>
    <row r="247" spans="2:15" x14ac:dyDescent="0.2">
      <c r="B247" s="383"/>
      <c r="C247" s="383"/>
      <c r="D247" s="383"/>
      <c r="E247" s="383"/>
      <c r="F247" s="383"/>
      <c r="G247" s="383"/>
      <c r="H247" s="383"/>
      <c r="I247" s="383"/>
      <c r="J247" s="383"/>
      <c r="K247" s="383"/>
      <c r="L247" s="383"/>
      <c r="M247" s="383"/>
      <c r="N247" s="383"/>
      <c r="O247" s="383"/>
    </row>
    <row r="248" spans="2:15" x14ac:dyDescent="0.2">
      <c r="B248" s="383"/>
      <c r="C248" s="383"/>
      <c r="D248" s="383"/>
      <c r="E248" s="383"/>
      <c r="F248" s="383"/>
      <c r="G248" s="383"/>
      <c r="H248" s="383"/>
      <c r="I248" s="383"/>
      <c r="J248" s="383"/>
      <c r="K248" s="383"/>
      <c r="L248" s="383"/>
      <c r="M248" s="383"/>
      <c r="N248" s="383"/>
      <c r="O248" s="383"/>
    </row>
    <row r="249" spans="2:15" x14ac:dyDescent="0.2">
      <c r="B249" s="383"/>
      <c r="C249" s="383"/>
      <c r="D249" s="383"/>
      <c r="E249" s="383"/>
      <c r="F249" s="383"/>
      <c r="G249" s="383"/>
      <c r="H249" s="383"/>
      <c r="I249" s="383"/>
      <c r="J249" s="383"/>
      <c r="K249" s="383"/>
      <c r="L249" s="383"/>
      <c r="M249" s="383"/>
      <c r="N249" s="383"/>
      <c r="O249" s="383"/>
    </row>
    <row r="250" spans="2:15" x14ac:dyDescent="0.2">
      <c r="B250" s="383"/>
      <c r="C250" s="383"/>
      <c r="D250" s="383"/>
      <c r="E250" s="383"/>
      <c r="F250" s="383"/>
      <c r="G250" s="383"/>
      <c r="H250" s="383"/>
      <c r="I250" s="383"/>
      <c r="J250" s="383"/>
      <c r="K250" s="383"/>
      <c r="L250" s="383"/>
      <c r="M250" s="383"/>
      <c r="N250" s="383"/>
      <c r="O250" s="383"/>
    </row>
    <row r="251" spans="2:15" x14ac:dyDescent="0.2">
      <c r="B251" s="383"/>
      <c r="C251" s="383"/>
      <c r="D251" s="383"/>
      <c r="E251" s="383"/>
      <c r="F251" s="383"/>
      <c r="G251" s="383"/>
      <c r="H251" s="383"/>
      <c r="I251" s="383"/>
      <c r="J251" s="383"/>
      <c r="K251" s="383"/>
      <c r="L251" s="383"/>
      <c r="M251" s="383"/>
      <c r="N251" s="383"/>
      <c r="O251" s="383"/>
    </row>
    <row r="252" spans="2:15" x14ac:dyDescent="0.2">
      <c r="B252" s="383"/>
      <c r="C252" s="383"/>
      <c r="D252" s="383"/>
      <c r="E252" s="383"/>
      <c r="F252" s="383"/>
      <c r="G252" s="383"/>
      <c r="H252" s="383"/>
      <c r="I252" s="383"/>
      <c r="J252" s="383"/>
      <c r="K252" s="383"/>
      <c r="L252" s="383"/>
      <c r="M252" s="383"/>
      <c r="N252" s="383"/>
      <c r="O252" s="383"/>
    </row>
    <row r="253" spans="2:15" x14ac:dyDescent="0.2">
      <c r="B253" s="383"/>
      <c r="C253" s="383"/>
      <c r="D253" s="383"/>
      <c r="E253" s="383"/>
      <c r="F253" s="383"/>
      <c r="G253" s="383"/>
      <c r="H253" s="383"/>
      <c r="I253" s="383"/>
      <c r="J253" s="383"/>
      <c r="K253" s="383"/>
      <c r="L253" s="383"/>
      <c r="M253" s="383"/>
      <c r="N253" s="383"/>
      <c r="O253" s="383"/>
    </row>
    <row r="254" spans="2:15" x14ac:dyDescent="0.2">
      <c r="B254" s="383"/>
      <c r="C254" s="383"/>
      <c r="D254" s="383"/>
      <c r="E254" s="383"/>
      <c r="F254" s="383"/>
      <c r="G254" s="383"/>
      <c r="H254" s="383"/>
      <c r="I254" s="383"/>
      <c r="J254" s="383"/>
      <c r="K254" s="383"/>
      <c r="L254" s="383"/>
      <c r="M254" s="383"/>
      <c r="N254" s="383"/>
      <c r="O254" s="383"/>
    </row>
    <row r="255" spans="2:15" x14ac:dyDescent="0.2">
      <c r="B255" s="383"/>
      <c r="C255" s="383"/>
      <c r="D255" s="383"/>
      <c r="E255" s="383"/>
      <c r="F255" s="383"/>
      <c r="G255" s="383"/>
      <c r="H255" s="383"/>
      <c r="I255" s="383"/>
      <c r="J255" s="383"/>
      <c r="K255" s="383"/>
      <c r="L255" s="383"/>
      <c r="M255" s="383"/>
      <c r="N255" s="383"/>
      <c r="O255" s="383"/>
    </row>
    <row r="256" spans="2:15" x14ac:dyDescent="0.2">
      <c r="B256" s="383"/>
      <c r="C256" s="383"/>
      <c r="D256" s="383"/>
      <c r="E256" s="383"/>
      <c r="F256" s="383"/>
      <c r="G256" s="383"/>
      <c r="H256" s="383"/>
      <c r="I256" s="383"/>
      <c r="J256" s="383"/>
      <c r="K256" s="383"/>
      <c r="L256" s="383"/>
      <c r="M256" s="383"/>
      <c r="N256" s="383"/>
      <c r="O256" s="383"/>
    </row>
    <row r="257" spans="2:15" x14ac:dyDescent="0.2">
      <c r="B257" s="383"/>
      <c r="C257" s="383"/>
      <c r="D257" s="383"/>
      <c r="E257" s="383"/>
      <c r="F257" s="383"/>
      <c r="G257" s="383"/>
      <c r="H257" s="383"/>
      <c r="I257" s="383"/>
      <c r="J257" s="383"/>
      <c r="K257" s="383"/>
      <c r="L257" s="383"/>
      <c r="M257" s="383"/>
      <c r="N257" s="383"/>
      <c r="O257" s="383"/>
    </row>
    <row r="258" spans="2:15" x14ac:dyDescent="0.2">
      <c r="B258" s="383"/>
      <c r="C258" s="383"/>
      <c r="D258" s="383"/>
      <c r="E258" s="383"/>
      <c r="F258" s="383"/>
      <c r="G258" s="383"/>
      <c r="H258" s="383"/>
      <c r="I258" s="383"/>
      <c r="J258" s="383"/>
      <c r="K258" s="383"/>
      <c r="L258" s="383"/>
      <c r="M258" s="383"/>
      <c r="N258" s="383"/>
      <c r="O258" s="383"/>
    </row>
    <row r="259" spans="2:15" x14ac:dyDescent="0.2">
      <c r="B259" s="383"/>
      <c r="C259" s="383"/>
      <c r="D259" s="383"/>
      <c r="E259" s="383"/>
      <c r="F259" s="383"/>
      <c r="G259" s="383"/>
      <c r="H259" s="383"/>
      <c r="I259" s="383"/>
      <c r="J259" s="383"/>
      <c r="K259" s="383"/>
      <c r="L259" s="383"/>
      <c r="M259" s="383"/>
      <c r="N259" s="383"/>
      <c r="O259" s="383"/>
    </row>
    <row r="260" spans="2:15" x14ac:dyDescent="0.2">
      <c r="B260" s="383"/>
      <c r="C260" s="383"/>
      <c r="D260" s="383"/>
      <c r="E260" s="383"/>
      <c r="F260" s="383"/>
      <c r="G260" s="383"/>
      <c r="H260" s="383"/>
      <c r="I260" s="383"/>
      <c r="J260" s="383"/>
      <c r="K260" s="383"/>
      <c r="L260" s="383"/>
      <c r="M260" s="383"/>
      <c r="N260" s="383"/>
      <c r="O260" s="383"/>
    </row>
    <row r="261" spans="2:15" x14ac:dyDescent="0.2">
      <c r="B261" s="383"/>
      <c r="C261" s="383"/>
      <c r="D261" s="383"/>
      <c r="E261" s="383"/>
      <c r="F261" s="383"/>
      <c r="G261" s="383"/>
      <c r="H261" s="383"/>
      <c r="I261" s="383"/>
      <c r="J261" s="383"/>
      <c r="K261" s="383"/>
      <c r="L261" s="383"/>
      <c r="M261" s="383"/>
      <c r="N261" s="383"/>
      <c r="O261" s="383"/>
    </row>
    <row r="262" spans="2:15" x14ac:dyDescent="0.2">
      <c r="B262" s="383"/>
      <c r="C262" s="383"/>
      <c r="D262" s="383"/>
      <c r="E262" s="383"/>
      <c r="F262" s="383"/>
      <c r="G262" s="383"/>
      <c r="H262" s="383"/>
      <c r="I262" s="383"/>
      <c r="J262" s="383"/>
      <c r="K262" s="383"/>
      <c r="L262" s="383"/>
      <c r="M262" s="383"/>
      <c r="N262" s="383"/>
      <c r="O262" s="383"/>
    </row>
    <row r="263" spans="2:15" x14ac:dyDescent="0.2">
      <c r="B263" s="383"/>
      <c r="C263" s="383"/>
      <c r="D263" s="383"/>
      <c r="E263" s="383"/>
      <c r="F263" s="383"/>
      <c r="G263" s="383"/>
      <c r="H263" s="383"/>
      <c r="I263" s="383"/>
      <c r="J263" s="383"/>
      <c r="K263" s="383"/>
      <c r="L263" s="383"/>
      <c r="M263" s="383"/>
      <c r="N263" s="383"/>
      <c r="O263" s="383"/>
    </row>
    <row r="264" spans="2:15" x14ac:dyDescent="0.2">
      <c r="B264" s="383"/>
      <c r="C264" s="383"/>
      <c r="D264" s="383"/>
      <c r="E264" s="383"/>
      <c r="F264" s="383"/>
      <c r="G264" s="383"/>
      <c r="H264" s="383"/>
      <c r="I264" s="383"/>
      <c r="J264" s="383"/>
      <c r="K264" s="383"/>
      <c r="L264" s="383"/>
      <c r="M264" s="383"/>
      <c r="N264" s="383"/>
      <c r="O264" s="383"/>
    </row>
    <row r="265" spans="2:15" x14ac:dyDescent="0.2">
      <c r="B265" s="383"/>
      <c r="C265" s="383"/>
      <c r="D265" s="383"/>
      <c r="E265" s="383"/>
      <c r="F265" s="383"/>
      <c r="G265" s="383"/>
      <c r="H265" s="383"/>
      <c r="I265" s="383"/>
      <c r="J265" s="383"/>
      <c r="K265" s="383"/>
      <c r="L265" s="383"/>
      <c r="M265" s="383"/>
      <c r="N265" s="383"/>
      <c r="O265" s="383"/>
    </row>
    <row r="266" spans="2:15" x14ac:dyDescent="0.2">
      <c r="B266" s="383"/>
      <c r="C266" s="383"/>
      <c r="D266" s="383"/>
      <c r="E266" s="383"/>
      <c r="F266" s="383"/>
      <c r="G266" s="383"/>
      <c r="H266" s="383"/>
      <c r="I266" s="383"/>
      <c r="J266" s="383"/>
      <c r="K266" s="383"/>
      <c r="L266" s="383"/>
      <c r="M266" s="383"/>
      <c r="N266" s="383"/>
      <c r="O266" s="383"/>
    </row>
    <row r="267" spans="2:15" x14ac:dyDescent="0.2">
      <c r="B267" s="383"/>
      <c r="C267" s="383"/>
      <c r="D267" s="383"/>
      <c r="E267" s="383"/>
      <c r="F267" s="383"/>
      <c r="G267" s="383"/>
      <c r="H267" s="383"/>
      <c r="I267" s="383"/>
      <c r="J267" s="383"/>
      <c r="K267" s="383"/>
      <c r="L267" s="383"/>
      <c r="M267" s="383"/>
      <c r="N267" s="383"/>
      <c r="O267" s="383"/>
    </row>
    <row r="268" spans="2:15" x14ac:dyDescent="0.2">
      <c r="B268" s="383"/>
      <c r="C268" s="383"/>
      <c r="D268" s="383"/>
      <c r="E268" s="383"/>
      <c r="F268" s="383"/>
      <c r="G268" s="383"/>
      <c r="H268" s="383"/>
      <c r="I268" s="383"/>
      <c r="J268" s="383"/>
      <c r="K268" s="383"/>
      <c r="L268" s="383"/>
      <c r="M268" s="383"/>
      <c r="N268" s="383"/>
      <c r="O268" s="383"/>
    </row>
    <row r="269" spans="2:15" x14ac:dyDescent="0.2">
      <c r="B269" s="383"/>
      <c r="C269" s="383"/>
      <c r="D269" s="383"/>
      <c r="E269" s="383"/>
      <c r="F269" s="383"/>
      <c r="G269" s="383"/>
      <c r="H269" s="383"/>
      <c r="I269" s="383"/>
      <c r="J269" s="383"/>
      <c r="K269" s="383"/>
      <c r="L269" s="383"/>
      <c r="M269" s="383"/>
      <c r="N269" s="383"/>
      <c r="O269" s="383"/>
    </row>
    <row r="270" spans="2:15" x14ac:dyDescent="0.2">
      <c r="B270" s="383"/>
      <c r="C270" s="383"/>
      <c r="D270" s="383"/>
      <c r="E270" s="383"/>
      <c r="F270" s="383"/>
      <c r="G270" s="383"/>
      <c r="H270" s="383"/>
      <c r="I270" s="383"/>
      <c r="J270" s="383"/>
      <c r="K270" s="383"/>
      <c r="L270" s="383"/>
      <c r="M270" s="383"/>
      <c r="N270" s="383"/>
      <c r="O270" s="383"/>
    </row>
    <row r="271" spans="2:15" x14ac:dyDescent="0.2">
      <c r="B271" s="383"/>
      <c r="C271" s="383"/>
      <c r="D271" s="383"/>
      <c r="E271" s="383"/>
      <c r="F271" s="383"/>
      <c r="G271" s="383"/>
      <c r="H271" s="383"/>
      <c r="I271" s="383"/>
      <c r="J271" s="383"/>
      <c r="K271" s="383"/>
      <c r="L271" s="383"/>
      <c r="M271" s="383"/>
      <c r="N271" s="383"/>
      <c r="O271" s="383"/>
    </row>
    <row r="272" spans="2:15" x14ac:dyDescent="0.2">
      <c r="B272" s="383"/>
      <c r="C272" s="383"/>
      <c r="D272" s="383"/>
      <c r="E272" s="383"/>
      <c r="F272" s="383"/>
      <c r="G272" s="383"/>
      <c r="H272" s="383"/>
      <c r="I272" s="383"/>
      <c r="J272" s="383"/>
      <c r="K272" s="383"/>
      <c r="L272" s="383"/>
      <c r="M272" s="383"/>
      <c r="N272" s="383"/>
      <c r="O272" s="383"/>
    </row>
    <row r="273" spans="2:15" x14ac:dyDescent="0.2">
      <c r="B273" s="383"/>
      <c r="C273" s="383"/>
      <c r="D273" s="383"/>
      <c r="E273" s="383"/>
      <c r="F273" s="383"/>
      <c r="G273" s="383"/>
      <c r="H273" s="383"/>
      <c r="I273" s="383"/>
      <c r="J273" s="383"/>
      <c r="K273" s="383"/>
      <c r="L273" s="383"/>
      <c r="M273" s="383"/>
      <c r="N273" s="383"/>
      <c r="O273" s="383"/>
    </row>
    <row r="274" spans="2:15" x14ac:dyDescent="0.2">
      <c r="B274" s="383"/>
      <c r="C274" s="383"/>
      <c r="D274" s="383"/>
      <c r="E274" s="383"/>
      <c r="F274" s="383"/>
      <c r="G274" s="383"/>
      <c r="H274" s="383"/>
      <c r="I274" s="383"/>
      <c r="J274" s="383"/>
      <c r="K274" s="383"/>
      <c r="L274" s="383"/>
      <c r="M274" s="383"/>
      <c r="N274" s="383"/>
      <c r="O274" s="383"/>
    </row>
    <row r="275" spans="2:15" x14ac:dyDescent="0.2">
      <c r="B275" s="383"/>
      <c r="C275" s="383"/>
      <c r="D275" s="383"/>
      <c r="E275" s="383"/>
      <c r="F275" s="383"/>
      <c r="G275" s="383"/>
      <c r="H275" s="383"/>
      <c r="I275" s="383"/>
      <c r="J275" s="383"/>
      <c r="K275" s="383"/>
      <c r="L275" s="383"/>
      <c r="M275" s="383"/>
      <c r="N275" s="383"/>
      <c r="O275" s="383"/>
    </row>
    <row r="276" spans="2:15" x14ac:dyDescent="0.2">
      <c r="B276" s="383"/>
      <c r="C276" s="383"/>
      <c r="D276" s="383"/>
      <c r="E276" s="383"/>
      <c r="F276" s="383"/>
      <c r="G276" s="383"/>
      <c r="H276" s="383"/>
      <c r="I276" s="383"/>
      <c r="J276" s="383"/>
      <c r="K276" s="383"/>
      <c r="L276" s="383"/>
      <c r="M276" s="383"/>
      <c r="N276" s="383"/>
      <c r="O276" s="383"/>
    </row>
    <row r="277" spans="2:15" x14ac:dyDescent="0.2">
      <c r="B277" s="383"/>
      <c r="C277" s="383"/>
      <c r="D277" s="383"/>
      <c r="E277" s="383"/>
      <c r="F277" s="383"/>
      <c r="G277" s="383"/>
      <c r="H277" s="383"/>
      <c r="I277" s="383"/>
      <c r="J277" s="383"/>
      <c r="K277" s="383"/>
      <c r="L277" s="383"/>
      <c r="M277" s="383"/>
      <c r="N277" s="383"/>
      <c r="O277" s="383"/>
    </row>
    <row r="278" spans="2:15" x14ac:dyDescent="0.2">
      <c r="B278" s="383"/>
      <c r="C278" s="383"/>
      <c r="D278" s="383"/>
      <c r="E278" s="383"/>
      <c r="F278" s="383"/>
      <c r="G278" s="383"/>
      <c r="H278" s="383"/>
      <c r="I278" s="383"/>
      <c r="J278" s="383"/>
      <c r="K278" s="383"/>
      <c r="L278" s="383"/>
      <c r="M278" s="383"/>
      <c r="N278" s="383"/>
      <c r="O278" s="383"/>
    </row>
    <row r="279" spans="2:15" x14ac:dyDescent="0.2">
      <c r="B279" s="383"/>
      <c r="C279" s="383"/>
      <c r="D279" s="383"/>
      <c r="E279" s="383"/>
      <c r="F279" s="383"/>
      <c r="G279" s="383"/>
      <c r="H279" s="383"/>
      <c r="I279" s="383"/>
      <c r="J279" s="383"/>
      <c r="K279" s="383"/>
      <c r="L279" s="383"/>
      <c r="M279" s="383"/>
      <c r="N279" s="383"/>
      <c r="O279" s="383"/>
    </row>
    <row r="280" spans="2:15" x14ac:dyDescent="0.2">
      <c r="B280" s="383"/>
      <c r="C280" s="383"/>
      <c r="D280" s="383"/>
      <c r="E280" s="383"/>
      <c r="F280" s="383"/>
      <c r="G280" s="383"/>
      <c r="H280" s="383"/>
      <c r="I280" s="383"/>
      <c r="J280" s="383"/>
      <c r="K280" s="383"/>
      <c r="L280" s="383"/>
      <c r="M280" s="383"/>
      <c r="N280" s="383"/>
      <c r="O280" s="383"/>
    </row>
    <row r="281" spans="2:15" x14ac:dyDescent="0.2">
      <c r="B281" s="383"/>
      <c r="C281" s="383"/>
      <c r="D281" s="383"/>
      <c r="E281" s="383"/>
      <c r="F281" s="383"/>
      <c r="G281" s="383"/>
      <c r="H281" s="383"/>
      <c r="I281" s="383"/>
      <c r="J281" s="383"/>
      <c r="K281" s="383"/>
      <c r="L281" s="383"/>
      <c r="M281" s="383"/>
      <c r="N281" s="383"/>
      <c r="O281" s="383"/>
    </row>
    <row r="282" spans="2:15" x14ac:dyDescent="0.2">
      <c r="B282" s="383"/>
      <c r="C282" s="383"/>
      <c r="D282" s="383"/>
      <c r="E282" s="383"/>
      <c r="F282" s="383"/>
      <c r="G282" s="383"/>
      <c r="H282" s="383"/>
      <c r="I282" s="383"/>
      <c r="J282" s="383"/>
      <c r="K282" s="383"/>
      <c r="L282" s="383"/>
      <c r="M282" s="383"/>
      <c r="N282" s="383"/>
      <c r="O282" s="383"/>
    </row>
    <row r="283" spans="2:15" x14ac:dyDescent="0.2">
      <c r="B283" s="383"/>
      <c r="C283" s="383"/>
      <c r="D283" s="383"/>
      <c r="E283" s="383"/>
      <c r="F283" s="383"/>
      <c r="G283" s="383"/>
      <c r="H283" s="383"/>
      <c r="I283" s="383"/>
      <c r="J283" s="383"/>
      <c r="K283" s="383"/>
      <c r="L283" s="383"/>
      <c r="M283" s="383"/>
      <c r="N283" s="383"/>
      <c r="O283" s="383"/>
    </row>
    <row r="284" spans="2:15" x14ac:dyDescent="0.2">
      <c r="B284" s="383"/>
      <c r="C284" s="383"/>
      <c r="D284" s="383"/>
      <c r="E284" s="383"/>
      <c r="F284" s="383"/>
      <c r="G284" s="383"/>
      <c r="H284" s="383"/>
      <c r="I284" s="383"/>
      <c r="J284" s="383"/>
      <c r="K284" s="383"/>
      <c r="L284" s="383"/>
      <c r="M284" s="383"/>
      <c r="N284" s="383"/>
      <c r="O284" s="383"/>
    </row>
    <row r="285" spans="2:15" x14ac:dyDescent="0.2">
      <c r="B285" s="383"/>
      <c r="C285" s="383"/>
      <c r="D285" s="383"/>
      <c r="E285" s="383"/>
      <c r="F285" s="383"/>
      <c r="G285" s="383"/>
      <c r="H285" s="383"/>
      <c r="I285" s="383"/>
      <c r="J285" s="383"/>
      <c r="K285" s="383"/>
      <c r="L285" s="383"/>
      <c r="M285" s="383"/>
      <c r="N285" s="383"/>
      <c r="O285" s="383"/>
    </row>
    <row r="286" spans="2:15" x14ac:dyDescent="0.2">
      <c r="B286" s="383"/>
      <c r="C286" s="383"/>
      <c r="D286" s="383"/>
      <c r="E286" s="383"/>
      <c r="F286" s="383"/>
      <c r="G286" s="383"/>
      <c r="H286" s="383"/>
      <c r="I286" s="383"/>
      <c r="J286" s="383"/>
      <c r="K286" s="383"/>
      <c r="L286" s="383"/>
      <c r="M286" s="383"/>
      <c r="N286" s="383"/>
      <c r="O286" s="383"/>
    </row>
    <row r="287" spans="2:15" x14ac:dyDescent="0.2">
      <c r="B287" s="383"/>
      <c r="C287" s="383"/>
      <c r="D287" s="383"/>
      <c r="E287" s="383"/>
      <c r="F287" s="383"/>
      <c r="G287" s="383"/>
      <c r="H287" s="383"/>
      <c r="I287" s="383"/>
      <c r="J287" s="383"/>
      <c r="K287" s="383"/>
      <c r="L287" s="383"/>
      <c r="M287" s="383"/>
      <c r="N287" s="383"/>
      <c r="O287" s="383"/>
    </row>
    <row r="288" spans="2:15" x14ac:dyDescent="0.2">
      <c r="B288" s="383"/>
      <c r="C288" s="383"/>
      <c r="D288" s="383"/>
      <c r="E288" s="383"/>
      <c r="F288" s="383"/>
      <c r="G288" s="383"/>
      <c r="H288" s="383"/>
      <c r="I288" s="383"/>
      <c r="J288" s="383"/>
      <c r="K288" s="383"/>
      <c r="L288" s="383"/>
      <c r="M288" s="383"/>
      <c r="N288" s="383"/>
      <c r="O288" s="383"/>
    </row>
    <row r="289" spans="2:15" x14ac:dyDescent="0.2">
      <c r="B289" s="383"/>
      <c r="C289" s="383"/>
      <c r="D289" s="383"/>
      <c r="E289" s="383"/>
      <c r="F289" s="383"/>
      <c r="G289" s="383"/>
      <c r="H289" s="383"/>
      <c r="I289" s="383"/>
      <c r="J289" s="383"/>
      <c r="K289" s="383"/>
      <c r="L289" s="383"/>
      <c r="M289" s="383"/>
      <c r="N289" s="383"/>
      <c r="O289" s="383"/>
    </row>
    <row r="290" spans="2:15" x14ac:dyDescent="0.2">
      <c r="B290" s="383"/>
      <c r="C290" s="383"/>
      <c r="D290" s="383"/>
      <c r="E290" s="383"/>
      <c r="F290" s="383"/>
      <c r="G290" s="383"/>
      <c r="H290" s="383"/>
      <c r="I290" s="383"/>
      <c r="J290" s="383"/>
      <c r="K290" s="383"/>
      <c r="L290" s="383"/>
      <c r="M290" s="383"/>
      <c r="N290" s="383"/>
      <c r="O290" s="383"/>
    </row>
    <row r="291" spans="2:15" x14ac:dyDescent="0.2">
      <c r="B291" s="383"/>
      <c r="C291" s="383"/>
      <c r="D291" s="383"/>
      <c r="E291" s="383"/>
      <c r="F291" s="383"/>
      <c r="G291" s="383"/>
      <c r="H291" s="383"/>
      <c r="I291" s="383"/>
      <c r="J291" s="383"/>
      <c r="K291" s="383"/>
      <c r="L291" s="383"/>
      <c r="M291" s="383"/>
      <c r="N291" s="383"/>
      <c r="O291" s="383"/>
    </row>
    <row r="292" spans="2:15" x14ac:dyDescent="0.2">
      <c r="B292" s="383"/>
      <c r="C292" s="383"/>
      <c r="D292" s="383"/>
      <c r="E292" s="383"/>
      <c r="F292" s="383"/>
      <c r="G292" s="383"/>
      <c r="H292" s="383"/>
      <c r="I292" s="383"/>
      <c r="J292" s="383"/>
      <c r="K292" s="383"/>
      <c r="L292" s="383"/>
      <c r="M292" s="383"/>
      <c r="N292" s="383"/>
      <c r="O292" s="383"/>
    </row>
    <row r="293" spans="2:15" x14ac:dyDescent="0.2">
      <c r="B293" s="383"/>
      <c r="C293" s="383"/>
      <c r="D293" s="383"/>
      <c r="E293" s="383"/>
      <c r="F293" s="383"/>
      <c r="G293" s="383"/>
      <c r="H293" s="383"/>
      <c r="I293" s="383"/>
      <c r="J293" s="383"/>
      <c r="K293" s="383"/>
      <c r="L293" s="383"/>
      <c r="M293" s="383"/>
      <c r="N293" s="383"/>
      <c r="O293" s="383"/>
    </row>
    <row r="294" spans="2:15" x14ac:dyDescent="0.2">
      <c r="B294" s="383"/>
      <c r="C294" s="383"/>
      <c r="D294" s="383"/>
      <c r="E294" s="383"/>
      <c r="F294" s="383"/>
      <c r="G294" s="383"/>
      <c r="H294" s="383"/>
      <c r="I294" s="383"/>
      <c r="J294" s="383"/>
      <c r="K294" s="383"/>
      <c r="L294" s="383"/>
      <c r="M294" s="383"/>
      <c r="N294" s="383"/>
      <c r="O294" s="383"/>
    </row>
    <row r="295" spans="2:15" x14ac:dyDescent="0.2">
      <c r="B295" s="383"/>
      <c r="C295" s="383"/>
      <c r="D295" s="383"/>
      <c r="E295" s="383"/>
      <c r="F295" s="383"/>
      <c r="G295" s="383"/>
      <c r="H295" s="383"/>
      <c r="I295" s="383"/>
      <c r="J295" s="383"/>
      <c r="K295" s="383"/>
      <c r="L295" s="383"/>
      <c r="M295" s="383"/>
      <c r="N295" s="383"/>
      <c r="O295" s="383"/>
    </row>
    <row r="296" spans="2:15" x14ac:dyDescent="0.2">
      <c r="B296" s="383"/>
      <c r="C296" s="383"/>
      <c r="D296" s="383"/>
      <c r="E296" s="383"/>
      <c r="F296" s="383"/>
      <c r="G296" s="383"/>
      <c r="H296" s="383"/>
      <c r="I296" s="383"/>
      <c r="J296" s="383"/>
      <c r="K296" s="383"/>
      <c r="L296" s="383"/>
      <c r="M296" s="383"/>
      <c r="N296" s="383"/>
      <c r="O296" s="383"/>
    </row>
    <row r="297" spans="2:15" x14ac:dyDescent="0.2">
      <c r="B297" s="383"/>
      <c r="C297" s="383"/>
      <c r="D297" s="383"/>
      <c r="E297" s="383"/>
      <c r="F297" s="383"/>
      <c r="G297" s="383"/>
      <c r="H297" s="383"/>
      <c r="I297" s="383"/>
      <c r="J297" s="383"/>
      <c r="K297" s="383"/>
      <c r="L297" s="383"/>
      <c r="M297" s="383"/>
      <c r="N297" s="383"/>
      <c r="O297" s="383"/>
    </row>
    <row r="298" spans="2:15" x14ac:dyDescent="0.2">
      <c r="B298" s="383"/>
      <c r="C298" s="383"/>
      <c r="D298" s="383"/>
      <c r="E298" s="383"/>
      <c r="F298" s="383"/>
      <c r="G298" s="383"/>
      <c r="H298" s="383"/>
      <c r="I298" s="383"/>
      <c r="J298" s="383"/>
      <c r="K298" s="383"/>
      <c r="L298" s="383"/>
      <c r="M298" s="383"/>
      <c r="N298" s="383"/>
      <c r="O298" s="383"/>
    </row>
    <row r="299" spans="2:15" x14ac:dyDescent="0.2">
      <c r="B299" s="383"/>
      <c r="C299" s="383"/>
      <c r="D299" s="383"/>
      <c r="E299" s="383"/>
      <c r="F299" s="383"/>
      <c r="G299" s="383"/>
      <c r="H299" s="383"/>
      <c r="I299" s="383"/>
      <c r="J299" s="383"/>
      <c r="K299" s="383"/>
      <c r="L299" s="383"/>
      <c r="M299" s="383"/>
      <c r="N299" s="383"/>
      <c r="O299" s="383"/>
    </row>
    <row r="300" spans="2:15" x14ac:dyDescent="0.2">
      <c r="B300" s="383"/>
      <c r="C300" s="383"/>
      <c r="D300" s="383"/>
      <c r="E300" s="383"/>
      <c r="F300" s="383"/>
      <c r="G300" s="383"/>
      <c r="H300" s="383"/>
      <c r="I300" s="383"/>
      <c r="J300" s="383"/>
      <c r="K300" s="383"/>
      <c r="L300" s="383"/>
      <c r="M300" s="383"/>
      <c r="N300" s="383"/>
      <c r="O300" s="383"/>
    </row>
    <row r="301" spans="2:15" x14ac:dyDescent="0.2">
      <c r="B301" s="383"/>
      <c r="C301" s="383"/>
      <c r="D301" s="383"/>
      <c r="E301" s="383"/>
      <c r="F301" s="383"/>
      <c r="G301" s="383"/>
      <c r="H301" s="383"/>
      <c r="I301" s="383"/>
      <c r="J301" s="383"/>
      <c r="K301" s="383"/>
      <c r="L301" s="383"/>
      <c r="M301" s="383"/>
      <c r="N301" s="383"/>
      <c r="O301" s="383"/>
    </row>
    <row r="302" spans="2:15" x14ac:dyDescent="0.2">
      <c r="B302" s="383"/>
      <c r="C302" s="383"/>
      <c r="D302" s="383"/>
      <c r="E302" s="383"/>
      <c r="F302" s="383"/>
      <c r="G302" s="383"/>
      <c r="H302" s="383"/>
      <c r="I302" s="383"/>
      <c r="J302" s="383"/>
      <c r="K302" s="383"/>
      <c r="L302" s="383"/>
      <c r="M302" s="383"/>
      <c r="N302" s="383"/>
      <c r="O302" s="383"/>
    </row>
    <row r="303" spans="2:15" x14ac:dyDescent="0.2">
      <c r="B303" s="383"/>
      <c r="C303" s="383"/>
      <c r="D303" s="383"/>
      <c r="E303" s="383"/>
      <c r="F303" s="383"/>
      <c r="G303" s="383"/>
      <c r="H303" s="383"/>
      <c r="I303" s="383"/>
      <c r="J303" s="383"/>
      <c r="K303" s="383"/>
      <c r="L303" s="383"/>
      <c r="M303" s="383"/>
      <c r="N303" s="383"/>
      <c r="O303" s="383"/>
    </row>
    <row r="304" spans="2:15" x14ac:dyDescent="0.2">
      <c r="B304" s="383"/>
      <c r="C304" s="383"/>
      <c r="D304" s="383"/>
      <c r="E304" s="383"/>
      <c r="F304" s="383"/>
      <c r="G304" s="383"/>
      <c r="H304" s="383"/>
      <c r="I304" s="383"/>
      <c r="J304" s="383"/>
      <c r="K304" s="383"/>
      <c r="L304" s="383"/>
      <c r="M304" s="383"/>
      <c r="N304" s="383"/>
      <c r="O304" s="383"/>
    </row>
    <row r="305" spans="2:15" x14ac:dyDescent="0.2">
      <c r="B305" s="383"/>
      <c r="C305" s="383"/>
      <c r="D305" s="383"/>
      <c r="E305" s="383"/>
      <c r="F305" s="383"/>
      <c r="G305" s="383"/>
      <c r="H305" s="383"/>
      <c r="I305" s="383"/>
      <c r="J305" s="383"/>
      <c r="K305" s="383"/>
      <c r="L305" s="383"/>
      <c r="M305" s="383"/>
      <c r="N305" s="383"/>
      <c r="O305" s="383"/>
    </row>
    <row r="306" spans="2:15" x14ac:dyDescent="0.2">
      <c r="B306" s="383"/>
      <c r="C306" s="383"/>
      <c r="D306" s="383"/>
      <c r="E306" s="383"/>
      <c r="F306" s="383"/>
      <c r="G306" s="383"/>
      <c r="H306" s="383"/>
      <c r="I306" s="383"/>
      <c r="J306" s="383"/>
      <c r="K306" s="383"/>
      <c r="L306" s="383"/>
      <c r="M306" s="383"/>
      <c r="N306" s="383"/>
      <c r="O306" s="383"/>
    </row>
    <row r="307" spans="2:15" x14ac:dyDescent="0.2">
      <c r="B307" s="383"/>
      <c r="C307" s="383"/>
      <c r="D307" s="383"/>
      <c r="E307" s="383"/>
      <c r="F307" s="383"/>
      <c r="G307" s="383"/>
      <c r="H307" s="383"/>
      <c r="I307" s="383"/>
      <c r="J307" s="383"/>
      <c r="K307" s="383"/>
      <c r="L307" s="383"/>
      <c r="M307" s="383"/>
      <c r="N307" s="383"/>
      <c r="O307" s="383"/>
    </row>
    <row r="308" spans="2:15" x14ac:dyDescent="0.2">
      <c r="B308" s="383"/>
      <c r="C308" s="383"/>
      <c r="D308" s="383"/>
      <c r="E308" s="383"/>
      <c r="F308" s="383"/>
      <c r="G308" s="383"/>
      <c r="H308" s="383"/>
      <c r="I308" s="383"/>
      <c r="J308" s="383"/>
      <c r="K308" s="383"/>
      <c r="L308" s="383"/>
      <c r="M308" s="383"/>
      <c r="N308" s="383"/>
      <c r="O308" s="383"/>
    </row>
    <row r="309" spans="2:15" x14ac:dyDescent="0.2">
      <c r="B309" s="383"/>
      <c r="C309" s="383"/>
      <c r="D309" s="383"/>
      <c r="E309" s="383"/>
      <c r="F309" s="383"/>
      <c r="G309" s="383"/>
      <c r="H309" s="383"/>
      <c r="I309" s="383"/>
      <c r="J309" s="383"/>
      <c r="K309" s="383"/>
      <c r="L309" s="383"/>
      <c r="M309" s="383"/>
      <c r="N309" s="383"/>
      <c r="O309" s="383"/>
    </row>
    <row r="310" spans="2:15" x14ac:dyDescent="0.2">
      <c r="B310" s="383"/>
      <c r="C310" s="383"/>
      <c r="D310" s="383"/>
      <c r="E310" s="383"/>
      <c r="F310" s="383"/>
      <c r="G310" s="383"/>
      <c r="H310" s="383"/>
      <c r="I310" s="383"/>
      <c r="J310" s="383"/>
      <c r="K310" s="383"/>
      <c r="L310" s="383"/>
      <c r="M310" s="383"/>
      <c r="N310" s="383"/>
      <c r="O310" s="383"/>
    </row>
    <row r="311" spans="2:15" x14ac:dyDescent="0.2">
      <c r="B311" s="383"/>
      <c r="C311" s="383"/>
      <c r="D311" s="383"/>
      <c r="E311" s="383"/>
      <c r="F311" s="383"/>
      <c r="G311" s="383"/>
      <c r="H311" s="383"/>
      <c r="I311" s="383"/>
      <c r="J311" s="383"/>
      <c r="K311" s="383"/>
      <c r="L311" s="383"/>
      <c r="M311" s="383"/>
      <c r="N311" s="383"/>
      <c r="O311" s="383"/>
    </row>
    <row r="312" spans="2:15" x14ac:dyDescent="0.2">
      <c r="B312" s="383"/>
      <c r="C312" s="383"/>
      <c r="D312" s="383"/>
      <c r="E312" s="383"/>
      <c r="F312" s="383"/>
      <c r="G312" s="383"/>
      <c r="H312" s="383"/>
      <c r="I312" s="383"/>
      <c r="J312" s="383"/>
      <c r="K312" s="383"/>
      <c r="L312" s="383"/>
      <c r="M312" s="383"/>
      <c r="N312" s="383"/>
      <c r="O312" s="383"/>
    </row>
    <row r="313" spans="2:15" x14ac:dyDescent="0.2">
      <c r="B313" s="383"/>
      <c r="C313" s="383"/>
      <c r="D313" s="383"/>
      <c r="E313" s="383"/>
      <c r="F313" s="383"/>
      <c r="G313" s="383"/>
      <c r="H313" s="383"/>
      <c r="I313" s="383"/>
      <c r="J313" s="383"/>
      <c r="K313" s="383"/>
      <c r="L313" s="383"/>
      <c r="M313" s="383"/>
      <c r="N313" s="383"/>
      <c r="O313" s="383"/>
    </row>
    <row r="314" spans="2:15" x14ac:dyDescent="0.2">
      <c r="B314" s="383"/>
      <c r="C314" s="383"/>
      <c r="D314" s="383"/>
      <c r="E314" s="383"/>
      <c r="F314" s="383"/>
      <c r="G314" s="383"/>
      <c r="H314" s="383"/>
      <c r="I314" s="383"/>
      <c r="J314" s="383"/>
      <c r="K314" s="383"/>
      <c r="L314" s="383"/>
      <c r="M314" s="383"/>
      <c r="N314" s="383"/>
      <c r="O314" s="383"/>
    </row>
    <row r="315" spans="2:15" x14ac:dyDescent="0.2">
      <c r="B315" s="383"/>
      <c r="C315" s="383"/>
      <c r="D315" s="383"/>
      <c r="E315" s="383"/>
      <c r="F315" s="383"/>
      <c r="G315" s="383"/>
      <c r="H315" s="383"/>
      <c r="I315" s="383"/>
      <c r="J315" s="383"/>
      <c r="K315" s="383"/>
      <c r="L315" s="383"/>
      <c r="M315" s="383"/>
      <c r="N315" s="383"/>
      <c r="O315" s="383"/>
    </row>
    <row r="316" spans="2:15" x14ac:dyDescent="0.2">
      <c r="B316" s="383"/>
      <c r="C316" s="383"/>
      <c r="D316" s="383"/>
      <c r="E316" s="383"/>
      <c r="F316" s="383"/>
      <c r="G316" s="383"/>
      <c r="H316" s="383"/>
      <c r="I316" s="383"/>
      <c r="J316" s="383"/>
      <c r="K316" s="383"/>
      <c r="L316" s="383"/>
      <c r="M316" s="383"/>
      <c r="N316" s="383"/>
      <c r="O316" s="383"/>
    </row>
    <row r="317" spans="2:15" x14ac:dyDescent="0.2">
      <c r="B317" s="383"/>
      <c r="C317" s="383"/>
      <c r="D317" s="383"/>
      <c r="E317" s="383"/>
      <c r="F317" s="383"/>
      <c r="G317" s="383"/>
      <c r="H317" s="383"/>
      <c r="I317" s="383"/>
      <c r="J317" s="383"/>
      <c r="K317" s="383"/>
      <c r="L317" s="383"/>
      <c r="M317" s="383"/>
      <c r="N317" s="383"/>
      <c r="O317" s="383"/>
    </row>
    <row r="318" spans="2:15" x14ac:dyDescent="0.2">
      <c r="B318" s="383"/>
      <c r="C318" s="383"/>
      <c r="D318" s="383"/>
      <c r="E318" s="383"/>
      <c r="F318" s="383"/>
      <c r="G318" s="383"/>
      <c r="H318" s="383"/>
      <c r="I318" s="383"/>
      <c r="J318" s="383"/>
      <c r="K318" s="383"/>
      <c r="L318" s="383"/>
      <c r="M318" s="383"/>
      <c r="N318" s="383"/>
      <c r="O318" s="383"/>
    </row>
    <row r="319" spans="2:15" x14ac:dyDescent="0.2">
      <c r="B319" s="383"/>
      <c r="C319" s="383"/>
      <c r="D319" s="383"/>
      <c r="E319" s="383"/>
      <c r="F319" s="383"/>
      <c r="G319" s="383"/>
      <c r="H319" s="383"/>
      <c r="I319" s="383"/>
      <c r="J319" s="383"/>
      <c r="K319" s="383"/>
      <c r="L319" s="383"/>
      <c r="M319" s="383"/>
      <c r="N319" s="383"/>
      <c r="O319" s="383"/>
    </row>
    <row r="320" spans="2:15" x14ac:dyDescent="0.2">
      <c r="B320" s="383"/>
      <c r="C320" s="383"/>
      <c r="D320" s="383"/>
      <c r="E320" s="383"/>
      <c r="F320" s="383"/>
      <c r="G320" s="383"/>
      <c r="H320" s="383"/>
      <c r="I320" s="383"/>
      <c r="J320" s="383"/>
      <c r="K320" s="383"/>
      <c r="L320" s="383"/>
      <c r="M320" s="383"/>
      <c r="N320" s="383"/>
      <c r="O320" s="383"/>
    </row>
    <row r="321" spans="2:15" x14ac:dyDescent="0.2">
      <c r="B321" s="383"/>
      <c r="C321" s="383"/>
      <c r="D321" s="383"/>
      <c r="E321" s="383"/>
      <c r="F321" s="383"/>
      <c r="G321" s="383"/>
      <c r="H321" s="383"/>
      <c r="I321" s="383"/>
      <c r="J321" s="383"/>
      <c r="K321" s="383"/>
      <c r="L321" s="383"/>
      <c r="M321" s="383"/>
      <c r="N321" s="383"/>
      <c r="O321" s="383"/>
    </row>
    <row r="322" spans="2:15" x14ac:dyDescent="0.2">
      <c r="B322" s="383"/>
      <c r="C322" s="383"/>
      <c r="D322" s="383"/>
      <c r="E322" s="383"/>
      <c r="F322" s="383"/>
      <c r="G322" s="383"/>
      <c r="H322" s="383"/>
      <c r="I322" s="383"/>
      <c r="J322" s="383"/>
      <c r="K322" s="383"/>
      <c r="L322" s="383"/>
      <c r="M322" s="383"/>
      <c r="N322" s="383"/>
      <c r="O322" s="383"/>
    </row>
    <row r="323" spans="2:15" x14ac:dyDescent="0.2">
      <c r="B323" s="383"/>
      <c r="C323" s="383"/>
      <c r="D323" s="383"/>
      <c r="E323" s="383"/>
      <c r="F323" s="383"/>
      <c r="G323" s="383"/>
      <c r="H323" s="383"/>
      <c r="I323" s="383"/>
      <c r="J323" s="383"/>
      <c r="K323" s="383"/>
      <c r="L323" s="383"/>
      <c r="M323" s="383"/>
      <c r="N323" s="383"/>
      <c r="O323" s="383"/>
    </row>
    <row r="324" spans="2:15" x14ac:dyDescent="0.2">
      <c r="B324" s="383"/>
      <c r="C324" s="383"/>
      <c r="D324" s="383"/>
      <c r="E324" s="383"/>
      <c r="F324" s="383"/>
      <c r="G324" s="383"/>
      <c r="H324" s="383"/>
      <c r="I324" s="383"/>
      <c r="J324" s="383"/>
      <c r="K324" s="383"/>
      <c r="L324" s="383"/>
      <c r="M324" s="383"/>
      <c r="N324" s="383"/>
      <c r="O324" s="383"/>
    </row>
    <row r="325" spans="2:15" x14ac:dyDescent="0.2">
      <c r="B325" s="383"/>
      <c r="C325" s="383"/>
      <c r="D325" s="383"/>
      <c r="E325" s="383"/>
      <c r="F325" s="383"/>
      <c r="G325" s="383"/>
      <c r="H325" s="383"/>
      <c r="I325" s="383"/>
      <c r="J325" s="383"/>
      <c r="K325" s="383"/>
      <c r="L325" s="383"/>
      <c r="M325" s="383"/>
      <c r="N325" s="383"/>
      <c r="O325" s="383"/>
    </row>
    <row r="326" spans="2:15" x14ac:dyDescent="0.2">
      <c r="B326" s="383"/>
      <c r="C326" s="383"/>
      <c r="D326" s="383"/>
      <c r="E326" s="383"/>
      <c r="F326" s="383"/>
      <c r="G326" s="383"/>
      <c r="H326" s="383"/>
      <c r="I326" s="383"/>
      <c r="J326" s="383"/>
      <c r="K326" s="383"/>
      <c r="L326" s="383"/>
      <c r="M326" s="383"/>
      <c r="N326" s="383"/>
      <c r="O326" s="383"/>
    </row>
    <row r="327" spans="2:15" x14ac:dyDescent="0.2">
      <c r="B327" s="383"/>
      <c r="C327" s="383"/>
      <c r="D327" s="383"/>
      <c r="E327" s="383"/>
      <c r="F327" s="383"/>
      <c r="G327" s="383"/>
      <c r="H327" s="383"/>
      <c r="I327" s="383"/>
      <c r="J327" s="383"/>
      <c r="K327" s="383"/>
      <c r="L327" s="383"/>
      <c r="M327" s="383"/>
      <c r="N327" s="383"/>
      <c r="O327" s="383"/>
    </row>
    <row r="328" spans="2:15" x14ac:dyDescent="0.2">
      <c r="B328" s="383"/>
      <c r="C328" s="383"/>
      <c r="D328" s="383"/>
      <c r="E328" s="383"/>
      <c r="F328" s="383"/>
      <c r="G328" s="383"/>
      <c r="H328" s="383"/>
      <c r="I328" s="383"/>
      <c r="J328" s="383"/>
      <c r="K328" s="383"/>
      <c r="L328" s="383"/>
      <c r="M328" s="383"/>
      <c r="N328" s="383"/>
      <c r="O328" s="383"/>
    </row>
    <row r="329" spans="2:15" x14ac:dyDescent="0.2">
      <c r="B329" s="383"/>
      <c r="C329" s="383"/>
      <c r="D329" s="383"/>
      <c r="E329" s="383"/>
      <c r="F329" s="383"/>
      <c r="G329" s="383"/>
      <c r="H329" s="383"/>
      <c r="I329" s="383"/>
      <c r="J329" s="383"/>
      <c r="K329" s="383"/>
      <c r="L329" s="383"/>
      <c r="M329" s="383"/>
      <c r="N329" s="383"/>
      <c r="O329" s="383"/>
    </row>
    <row r="330" spans="2:15" x14ac:dyDescent="0.2">
      <c r="B330" s="383"/>
      <c r="C330" s="383"/>
      <c r="D330" s="383"/>
      <c r="E330" s="383"/>
      <c r="F330" s="383"/>
      <c r="G330" s="383"/>
      <c r="H330" s="383"/>
      <c r="I330" s="383"/>
      <c r="J330" s="383"/>
      <c r="K330" s="383"/>
      <c r="L330" s="383"/>
      <c r="M330" s="383"/>
      <c r="N330" s="383"/>
      <c r="O330" s="383"/>
    </row>
    <row r="331" spans="2:15" x14ac:dyDescent="0.2">
      <c r="B331" s="383"/>
      <c r="C331" s="383"/>
      <c r="D331" s="383"/>
      <c r="E331" s="383"/>
      <c r="F331" s="383"/>
      <c r="G331" s="383"/>
      <c r="H331" s="383"/>
      <c r="I331" s="383"/>
      <c r="J331" s="383"/>
      <c r="K331" s="383"/>
      <c r="L331" s="383"/>
      <c r="M331" s="383"/>
      <c r="N331" s="383"/>
      <c r="O331" s="383"/>
    </row>
    <row r="332" spans="2:15" x14ac:dyDescent="0.2">
      <c r="B332" s="383"/>
      <c r="C332" s="383"/>
      <c r="D332" s="383"/>
      <c r="E332" s="383"/>
      <c r="F332" s="383"/>
      <c r="G332" s="383"/>
      <c r="H332" s="383"/>
      <c r="I332" s="383"/>
      <c r="J332" s="383"/>
      <c r="K332" s="383"/>
      <c r="L332" s="383"/>
      <c r="M332" s="383"/>
      <c r="N332" s="383"/>
      <c r="O332" s="383"/>
    </row>
    <row r="333" spans="2:15" x14ac:dyDescent="0.2">
      <c r="B333" s="383"/>
      <c r="C333" s="383"/>
      <c r="D333" s="383"/>
      <c r="E333" s="383"/>
      <c r="F333" s="383"/>
      <c r="G333" s="383"/>
      <c r="H333" s="383"/>
      <c r="I333" s="383"/>
      <c r="J333" s="383"/>
      <c r="K333" s="383"/>
      <c r="L333" s="383"/>
      <c r="M333" s="383"/>
      <c r="N333" s="383"/>
      <c r="O333" s="383"/>
    </row>
    <row r="334" spans="2:15" x14ac:dyDescent="0.2">
      <c r="B334" s="383"/>
      <c r="C334" s="383"/>
      <c r="D334" s="383"/>
      <c r="E334" s="383"/>
      <c r="F334" s="383"/>
      <c r="G334" s="383"/>
      <c r="H334" s="383"/>
      <c r="I334" s="383"/>
      <c r="J334" s="383"/>
      <c r="K334" s="383"/>
      <c r="L334" s="383"/>
      <c r="M334" s="383"/>
      <c r="N334" s="383"/>
      <c r="O334" s="383"/>
    </row>
    <row r="335" spans="2:15" x14ac:dyDescent="0.2">
      <c r="B335" s="383"/>
      <c r="C335" s="383"/>
      <c r="D335" s="383"/>
      <c r="E335" s="383"/>
      <c r="F335" s="383"/>
      <c r="G335" s="383"/>
      <c r="H335" s="383"/>
      <c r="I335" s="383"/>
      <c r="J335" s="383"/>
      <c r="K335" s="383"/>
      <c r="L335" s="383"/>
      <c r="M335" s="383"/>
      <c r="N335" s="383"/>
      <c r="O335" s="383"/>
    </row>
    <row r="336" spans="2:15" x14ac:dyDescent="0.2">
      <c r="B336" s="383"/>
      <c r="C336" s="383"/>
      <c r="D336" s="383"/>
      <c r="E336" s="383"/>
      <c r="F336" s="383"/>
      <c r="G336" s="383"/>
      <c r="H336" s="383"/>
      <c r="I336" s="383"/>
      <c r="J336" s="383"/>
      <c r="K336" s="383"/>
      <c r="L336" s="383"/>
      <c r="M336" s="383"/>
      <c r="N336" s="383"/>
      <c r="O336" s="383"/>
    </row>
    <row r="337" spans="2:15" x14ac:dyDescent="0.2">
      <c r="B337" s="383"/>
      <c r="C337" s="383"/>
      <c r="D337" s="383"/>
      <c r="E337" s="383"/>
      <c r="F337" s="383"/>
      <c r="G337" s="383"/>
      <c r="H337" s="383"/>
      <c r="I337" s="383"/>
      <c r="J337" s="383"/>
      <c r="K337" s="383"/>
      <c r="L337" s="383"/>
      <c r="M337" s="383"/>
      <c r="N337" s="383"/>
      <c r="O337" s="383"/>
    </row>
    <row r="338" spans="2:15" x14ac:dyDescent="0.2">
      <c r="B338" s="383"/>
      <c r="C338" s="383"/>
      <c r="D338" s="383"/>
      <c r="E338" s="383"/>
      <c r="F338" s="383"/>
      <c r="G338" s="383"/>
      <c r="H338" s="383"/>
      <c r="I338" s="383"/>
      <c r="J338" s="383"/>
      <c r="K338" s="383"/>
      <c r="L338" s="383"/>
      <c r="M338" s="383"/>
      <c r="N338" s="383"/>
      <c r="O338" s="383"/>
    </row>
    <row r="339" spans="2:15" x14ac:dyDescent="0.2">
      <c r="B339" s="383"/>
      <c r="C339" s="383"/>
      <c r="D339" s="383"/>
      <c r="E339" s="383"/>
      <c r="F339" s="383"/>
      <c r="G339" s="383"/>
      <c r="H339" s="383"/>
      <c r="I339" s="383"/>
      <c r="J339" s="383"/>
      <c r="K339" s="383"/>
      <c r="L339" s="383"/>
      <c r="M339" s="383"/>
      <c r="N339" s="383"/>
      <c r="O339" s="383"/>
    </row>
    <row r="340" spans="2:15" x14ac:dyDescent="0.2">
      <c r="B340" s="383"/>
      <c r="C340" s="383"/>
      <c r="D340" s="383"/>
      <c r="E340" s="383"/>
      <c r="F340" s="383"/>
      <c r="G340" s="383"/>
      <c r="H340" s="383"/>
      <c r="I340" s="383"/>
      <c r="J340" s="383"/>
      <c r="K340" s="383"/>
      <c r="L340" s="383"/>
      <c r="M340" s="383"/>
      <c r="N340" s="383"/>
      <c r="O340" s="383"/>
    </row>
    <row r="341" spans="2:15" x14ac:dyDescent="0.2">
      <c r="B341" s="383"/>
      <c r="C341" s="383"/>
      <c r="D341" s="383"/>
      <c r="E341" s="383"/>
      <c r="F341" s="383"/>
      <c r="G341" s="383"/>
      <c r="H341" s="383"/>
      <c r="I341" s="383"/>
      <c r="J341" s="383"/>
      <c r="K341" s="383"/>
      <c r="L341" s="383"/>
      <c r="M341" s="383"/>
      <c r="N341" s="383"/>
      <c r="O341" s="383"/>
    </row>
    <row r="342" spans="2:15" x14ac:dyDescent="0.2">
      <c r="B342" s="383"/>
      <c r="C342" s="383"/>
      <c r="D342" s="383"/>
      <c r="E342" s="383"/>
      <c r="F342" s="383"/>
      <c r="G342" s="383"/>
      <c r="H342" s="383"/>
      <c r="I342" s="383"/>
      <c r="J342" s="383"/>
      <c r="K342" s="383"/>
      <c r="L342" s="383"/>
      <c r="M342" s="383"/>
      <c r="N342" s="383"/>
      <c r="O342" s="383"/>
    </row>
    <row r="343" spans="2:15" x14ac:dyDescent="0.2">
      <c r="B343" s="383"/>
      <c r="C343" s="383"/>
      <c r="D343" s="383"/>
      <c r="E343" s="383"/>
      <c r="F343" s="383"/>
      <c r="G343" s="383"/>
      <c r="H343" s="383"/>
      <c r="I343" s="383"/>
      <c r="J343" s="383"/>
      <c r="K343" s="383"/>
      <c r="L343" s="383"/>
      <c r="M343" s="383"/>
      <c r="N343" s="383"/>
      <c r="O343" s="383"/>
    </row>
    <row r="344" spans="2:15" x14ac:dyDescent="0.2">
      <c r="B344" s="383"/>
      <c r="C344" s="383"/>
      <c r="D344" s="383"/>
      <c r="E344" s="383"/>
      <c r="F344" s="383"/>
      <c r="G344" s="383"/>
      <c r="H344" s="383"/>
      <c r="I344" s="383"/>
      <c r="J344" s="383"/>
      <c r="K344" s="383"/>
      <c r="L344" s="383"/>
      <c r="M344" s="383"/>
      <c r="N344" s="383"/>
      <c r="O344" s="383"/>
    </row>
    <row r="345" spans="2:15" x14ac:dyDescent="0.2">
      <c r="B345" s="383"/>
      <c r="C345" s="383"/>
      <c r="D345" s="383"/>
      <c r="E345" s="383"/>
      <c r="F345" s="383"/>
      <c r="G345" s="383"/>
      <c r="H345" s="383"/>
      <c r="I345" s="383"/>
      <c r="J345" s="383"/>
      <c r="K345" s="383"/>
      <c r="L345" s="383"/>
      <c r="M345" s="383"/>
      <c r="N345" s="383"/>
      <c r="O345" s="383"/>
    </row>
    <row r="346" spans="2:15" x14ac:dyDescent="0.2">
      <c r="B346" s="383"/>
      <c r="C346" s="383"/>
      <c r="D346" s="383"/>
      <c r="E346" s="383"/>
      <c r="F346" s="383"/>
      <c r="G346" s="383"/>
      <c r="H346" s="383"/>
      <c r="I346" s="383"/>
      <c r="J346" s="383"/>
      <c r="K346" s="383"/>
      <c r="L346" s="383"/>
      <c r="M346" s="383"/>
      <c r="N346" s="383"/>
      <c r="O346" s="383"/>
    </row>
  </sheetData>
  <sheetProtection algorithmName="SHA-512" hashValue="KWn5PWcAmKumjrF5ljaPCPdBirSSQHhiT38aupa+CQHNW5NblS+5JASKwksN6on0O3v8LKgqEPPoysXr0piR8Q==" saltValue="Spgh59qsIVkiLpYQ4oNY9w==" spinCount="100000" sheet="1" objects="1" scenarios="1"/>
  <mergeCells count="54">
    <mergeCell ref="B57:C57"/>
    <mergeCell ref="B58:C58"/>
    <mergeCell ref="B59:C59"/>
    <mergeCell ref="B61:C61"/>
    <mergeCell ref="B51:C51"/>
    <mergeCell ref="B52:C52"/>
    <mergeCell ref="B53:C53"/>
    <mergeCell ref="B54:C54"/>
    <mergeCell ref="B55:C55"/>
    <mergeCell ref="B56:C56"/>
    <mergeCell ref="D26:L26"/>
    <mergeCell ref="B50:C50"/>
    <mergeCell ref="B39:C39"/>
    <mergeCell ref="B40:C40"/>
    <mergeCell ref="B41:C41"/>
    <mergeCell ref="B42:C42"/>
    <mergeCell ref="B43:C43"/>
    <mergeCell ref="B44:C44"/>
    <mergeCell ref="B45:C45"/>
    <mergeCell ref="B46:C46"/>
    <mergeCell ref="B47:C47"/>
    <mergeCell ref="B48:C48"/>
    <mergeCell ref="B49:C49"/>
    <mergeCell ref="B38:C38"/>
    <mergeCell ref="D38:E38"/>
    <mergeCell ref="F38:G38"/>
    <mergeCell ref="H38:I38"/>
    <mergeCell ref="J38:K38"/>
    <mergeCell ref="B33:H33"/>
    <mergeCell ref="M34:N35"/>
    <mergeCell ref="B35:C35"/>
    <mergeCell ref="D35:G35"/>
    <mergeCell ref="B37:C37"/>
    <mergeCell ref="A4:L4"/>
    <mergeCell ref="A6:L6"/>
    <mergeCell ref="A8:L8"/>
    <mergeCell ref="A10:L10"/>
    <mergeCell ref="A5:M5"/>
    <mergeCell ref="B63:M63"/>
    <mergeCell ref="H32:M32"/>
    <mergeCell ref="D28:L28"/>
    <mergeCell ref="D30:L30"/>
    <mergeCell ref="C12:L12"/>
    <mergeCell ref="D19:L19"/>
    <mergeCell ref="C21:C22"/>
    <mergeCell ref="D21:L21"/>
    <mergeCell ref="D22:L22"/>
    <mergeCell ref="D24:L24"/>
    <mergeCell ref="C13:L13"/>
    <mergeCell ref="C14:L14"/>
    <mergeCell ref="B16:B17"/>
    <mergeCell ref="C16:C17"/>
    <mergeCell ref="D16:L17"/>
    <mergeCell ref="L38:M38"/>
  </mergeCells>
  <pageMargins left="0.51181102362204722" right="0.11811023622047245" top="0" bottom="0" header="0.31496062992125984" footer="0.31496062992125984"/>
  <pageSetup paperSize="9" scale="85" orientation="landscape" r:id="rId1"/>
  <headerFooter>
    <oddFooter>&amp;L&amp;A&amp;R&amp;P / &amp;N</oddFooter>
  </headerFooter>
  <rowBreaks count="1" manualBreakCount="1">
    <brk id="31" max="16383" man="1"/>
  </rowBreaks>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2">
    <tabColor indexed="9"/>
  </sheetPr>
  <dimension ref="A1:CS743"/>
  <sheetViews>
    <sheetView zoomScale="85" zoomScaleNormal="85" workbookViewId="0">
      <pane xSplit="3" ySplit="6" topLeftCell="D7" activePane="bottomRight" state="frozen"/>
      <selection activeCell="A6" sqref="A6:B6"/>
      <selection pane="topRight" activeCell="A6" sqref="A6:B6"/>
      <selection pane="bottomLeft" activeCell="A6" sqref="A6:B6"/>
      <selection pane="bottomRight" activeCell="F10" sqref="F10"/>
    </sheetView>
  </sheetViews>
  <sheetFormatPr baseColWidth="10" defaultColWidth="11.42578125" defaultRowHeight="15" x14ac:dyDescent="0.25"/>
  <cols>
    <col min="1" max="1" width="4.7109375" style="566" hidden="1" customWidth="1"/>
    <col min="2" max="2" width="31.7109375" style="89" customWidth="1"/>
    <col min="3" max="3" width="15.7109375" style="89" customWidth="1"/>
    <col min="4" max="4" width="11.7109375" style="89" customWidth="1"/>
    <col min="5" max="12" width="7.5703125" style="89" customWidth="1"/>
    <col min="13" max="14" width="10.7109375" style="89" customWidth="1"/>
    <col min="15" max="15" width="16.42578125" style="97" customWidth="1"/>
    <col min="16" max="16" width="10.42578125" style="89" customWidth="1"/>
    <col min="17" max="17" width="14.42578125" style="89" bestFit="1" customWidth="1"/>
    <col min="18" max="18" width="13.7109375" style="89" bestFit="1" customWidth="1"/>
    <col min="19" max="19" width="14.5703125" style="89" bestFit="1" customWidth="1"/>
    <col min="20" max="20" width="10.42578125" style="89" customWidth="1"/>
    <col min="21" max="21" width="12.42578125" style="89" bestFit="1" customWidth="1"/>
    <col min="22" max="22" width="12.140625" style="89" bestFit="1" customWidth="1"/>
    <col min="23" max="24" width="10.7109375" style="89" customWidth="1"/>
    <col min="25" max="25" width="15.85546875" style="574" bestFit="1" customWidth="1"/>
    <col min="26" max="26" width="10.42578125" style="89" customWidth="1"/>
    <col min="27" max="27" width="11.5703125" style="89" customWidth="1"/>
    <col min="28" max="28" width="11.28515625" style="89" customWidth="1"/>
    <col min="29" max="29" width="10.5703125" style="89" customWidth="1"/>
    <col min="30" max="30" width="10.42578125" style="89" customWidth="1"/>
    <col min="31" max="32" width="10.5703125" style="89" customWidth="1"/>
    <col min="33" max="34" width="10.7109375" style="89" customWidth="1"/>
    <col min="35" max="35" width="14.42578125" style="89" customWidth="1"/>
    <col min="36" max="36" width="10.42578125" style="89" customWidth="1"/>
    <col min="37" max="37" width="13.42578125" style="89" customWidth="1"/>
    <col min="38" max="38" width="12.140625" style="89" customWidth="1"/>
    <col min="39" max="39" width="14.42578125" style="89" customWidth="1"/>
    <col min="40" max="40" width="12" style="89" customWidth="1"/>
    <col min="41" max="42" width="12.7109375" style="89" customWidth="1"/>
    <col min="43" max="44" width="10.7109375" style="89" customWidth="1"/>
    <col min="45" max="45" width="14.42578125" style="89" bestFit="1" customWidth="1"/>
    <col min="46" max="46" width="10.42578125" style="89" customWidth="1"/>
    <col min="47" max="48" width="13.42578125" style="89" customWidth="1"/>
    <col min="49" max="49" width="13.28515625" style="89" bestFit="1" customWidth="1"/>
    <col min="50" max="50" width="10.42578125" style="89" customWidth="1"/>
    <col min="51" max="51" width="10.5703125" style="89" customWidth="1"/>
    <col min="52" max="52" width="12" style="89" customWidth="1"/>
    <col min="53" max="53" width="8.7109375" style="571" customWidth="1"/>
    <col min="54" max="57" width="10.5703125" style="97" customWidth="1"/>
    <col min="58" max="58" width="8.7109375" style="572" customWidth="1"/>
    <col min="59" max="62" width="10.5703125" style="96" customWidth="1"/>
    <col min="63" max="63" width="12.5703125" style="567" customWidth="1"/>
    <col min="64" max="64" width="11.140625" style="567" customWidth="1"/>
    <col min="65" max="65" width="11.7109375" style="568" customWidth="1"/>
    <col min="66" max="66" width="13.7109375" style="568" customWidth="1"/>
    <col min="67" max="67" width="13.140625" style="567" customWidth="1"/>
    <col min="68" max="68" width="13.28515625" style="567" customWidth="1" collapsed="1"/>
    <col min="69" max="69" width="13.140625" style="567" customWidth="1"/>
    <col min="70" max="70" width="12.5703125" style="567" customWidth="1"/>
    <col min="71" max="71" width="12.5703125" style="567" bestFit="1" customWidth="1"/>
    <col min="72" max="72" width="15.5703125" style="86" bestFit="1" customWidth="1"/>
    <col min="73" max="73" width="13" style="86" customWidth="1"/>
    <col min="74" max="74" width="11.42578125" style="673"/>
    <col min="75" max="75" width="9.28515625" style="86" bestFit="1" customWidth="1"/>
    <col min="76" max="76" width="8.5703125" style="86" customWidth="1"/>
    <col min="77" max="78" width="7.5703125" style="86" bestFit="1" customWidth="1"/>
    <col min="79" max="80" width="9.28515625" style="86" bestFit="1" customWidth="1"/>
    <col min="81" max="83" width="9.28515625" style="85" bestFit="1" customWidth="1"/>
    <col min="84" max="84" width="7.5703125" style="85" bestFit="1" customWidth="1"/>
    <col min="85" max="85" width="15.5703125" style="93" bestFit="1" customWidth="1"/>
    <col min="86" max="86" width="14.5703125" style="93" bestFit="1" customWidth="1"/>
    <col min="87" max="87" width="14.42578125" style="93" bestFit="1" customWidth="1"/>
    <col min="88" max="88" width="10.5703125" style="93" customWidth="1"/>
    <col min="89" max="89" width="11.42578125" style="85"/>
    <col min="90" max="90" width="11" style="85" bestFit="1" customWidth="1"/>
    <col min="91" max="91" width="8.7109375" style="93" bestFit="1" customWidth="1"/>
    <col min="92" max="92" width="10.5703125" style="85" bestFit="1" customWidth="1"/>
    <col min="93" max="93" width="11.42578125" style="85"/>
    <col min="94" max="94" width="11" style="85" bestFit="1" customWidth="1"/>
    <col min="95" max="95" width="8.7109375" style="93" bestFit="1" customWidth="1"/>
    <col min="96" max="97" width="11.42578125" style="85"/>
    <col min="98" max="16384" width="11.42578125" style="89"/>
  </cols>
  <sheetData>
    <row r="1" spans="1:97" s="478" customFormat="1" ht="31.5" customHeight="1" thickBot="1" x14ac:dyDescent="0.3">
      <c r="A1" s="563"/>
      <c r="B1" s="1106" t="s">
        <v>361</v>
      </c>
      <c r="C1" s="1109" t="s">
        <v>360</v>
      </c>
      <c r="D1" s="1111" t="s">
        <v>1013</v>
      </c>
      <c r="E1" s="1115" t="s">
        <v>509</v>
      </c>
      <c r="F1" s="1116"/>
      <c r="G1" s="1117"/>
      <c r="H1" s="1118"/>
      <c r="I1" s="1119" t="s">
        <v>510</v>
      </c>
      <c r="J1" s="1119"/>
      <c r="K1" s="1120"/>
      <c r="L1" s="1121"/>
      <c r="M1" s="1156"/>
      <c r="N1" s="1157"/>
      <c r="O1" s="1157"/>
      <c r="P1" s="1157"/>
      <c r="Q1" s="1157"/>
      <c r="R1" s="1157"/>
      <c r="S1" s="1157"/>
      <c r="T1" s="1157"/>
      <c r="U1" s="1157"/>
      <c r="V1" s="1157"/>
      <c r="W1" s="1157"/>
      <c r="X1" s="1157"/>
      <c r="Y1" s="1157"/>
      <c r="Z1" s="1157"/>
      <c r="AA1" s="1157"/>
      <c r="AB1" s="1157"/>
      <c r="AC1" s="1157"/>
      <c r="AD1" s="1157"/>
      <c r="AE1" s="1157"/>
      <c r="AF1" s="1157"/>
      <c r="AG1" s="1158"/>
      <c r="AH1" s="1159"/>
      <c r="AI1" s="1159"/>
      <c r="AJ1" s="1159"/>
      <c r="AK1" s="1159"/>
      <c r="AL1" s="1159"/>
      <c r="AM1" s="1159"/>
      <c r="AN1" s="1159"/>
      <c r="AO1" s="1159"/>
      <c r="AP1" s="1159"/>
      <c r="AQ1" s="1159"/>
      <c r="AR1" s="485"/>
      <c r="AS1" s="485"/>
      <c r="AT1" s="485"/>
      <c r="AU1" s="485"/>
      <c r="AV1" s="485"/>
      <c r="AW1" s="485"/>
      <c r="AX1" s="485"/>
      <c r="AY1" s="485"/>
      <c r="AZ1" s="485"/>
      <c r="BA1" s="1151" t="s">
        <v>281</v>
      </c>
      <c r="BB1" s="1153" t="s">
        <v>332</v>
      </c>
      <c r="BC1" s="1153"/>
      <c r="BD1" s="1154"/>
      <c r="BE1" s="1155"/>
      <c r="BF1" s="1129" t="s">
        <v>282</v>
      </c>
      <c r="BG1" s="1127" t="s">
        <v>333</v>
      </c>
      <c r="BH1" s="1127"/>
      <c r="BI1" s="1127"/>
      <c r="BJ1" s="1128"/>
      <c r="BK1" s="1163" t="s">
        <v>934</v>
      </c>
      <c r="BL1" s="1164"/>
      <c r="BM1" s="1164"/>
      <c r="BN1" s="1164"/>
      <c r="BO1" s="1164"/>
      <c r="BP1" s="1164"/>
      <c r="BQ1" s="1164"/>
      <c r="BR1" s="1165"/>
      <c r="BS1" s="515"/>
      <c r="BT1" s="564"/>
      <c r="BU1" s="475"/>
      <c r="BV1" s="665"/>
      <c r="BW1" s="475"/>
      <c r="BX1" s="475"/>
      <c r="BY1" s="475"/>
      <c r="BZ1" s="475"/>
      <c r="CA1" s="475"/>
      <c r="CB1" s="475"/>
      <c r="CC1" s="475"/>
      <c r="CD1" s="476"/>
      <c r="CE1" s="476"/>
      <c r="CF1" s="1126"/>
      <c r="CG1" s="1126"/>
      <c r="CH1" s="562"/>
      <c r="CI1" s="562"/>
      <c r="CJ1" s="562"/>
      <c r="CK1" s="1126"/>
      <c r="CL1" s="1126"/>
      <c r="CM1" s="1126"/>
      <c r="CN1" s="1126"/>
      <c r="CO1" s="1126"/>
      <c r="CP1" s="1126"/>
      <c r="CQ1" s="1126"/>
      <c r="CR1" s="477"/>
      <c r="CS1" s="477"/>
    </row>
    <row r="2" spans="1:97" s="478" customFormat="1" ht="23.65" customHeight="1" x14ac:dyDescent="0.2">
      <c r="A2" s="563"/>
      <c r="B2" s="1107"/>
      <c r="C2" s="1110"/>
      <c r="D2" s="1112"/>
      <c r="E2" s="1123" t="s">
        <v>2</v>
      </c>
      <c r="F2" s="1124" t="s">
        <v>398</v>
      </c>
      <c r="G2" s="1122" t="s">
        <v>3</v>
      </c>
      <c r="H2" s="1114" t="s">
        <v>331</v>
      </c>
      <c r="I2" s="1113" t="s">
        <v>2</v>
      </c>
      <c r="J2" s="1124" t="s">
        <v>398</v>
      </c>
      <c r="K2" s="1122" t="s">
        <v>3</v>
      </c>
      <c r="L2" s="1114" t="s">
        <v>331</v>
      </c>
      <c r="M2" s="1139" t="s">
        <v>970</v>
      </c>
      <c r="N2" s="1140"/>
      <c r="O2" s="1140"/>
      <c r="P2" s="1140"/>
      <c r="Q2" s="1140"/>
      <c r="R2" s="1140"/>
      <c r="S2" s="1140"/>
      <c r="T2" s="1140"/>
      <c r="U2" s="1140"/>
      <c r="V2" s="1141"/>
      <c r="W2" s="1142" t="s">
        <v>967</v>
      </c>
      <c r="X2" s="1142"/>
      <c r="Y2" s="1142"/>
      <c r="Z2" s="1142"/>
      <c r="AA2" s="1142"/>
      <c r="AB2" s="1142"/>
      <c r="AC2" s="1142"/>
      <c r="AD2" s="1142"/>
      <c r="AE2" s="1142"/>
      <c r="AF2" s="1142"/>
      <c r="AG2" s="1143" t="s">
        <v>968</v>
      </c>
      <c r="AH2" s="1144"/>
      <c r="AI2" s="1144"/>
      <c r="AJ2" s="1144"/>
      <c r="AK2" s="1144"/>
      <c r="AL2" s="1144"/>
      <c r="AM2" s="1144"/>
      <c r="AN2" s="1144"/>
      <c r="AO2" s="1144"/>
      <c r="AP2" s="1145"/>
      <c r="AQ2" s="1146" t="s">
        <v>969</v>
      </c>
      <c r="AR2" s="1147"/>
      <c r="AS2" s="1147"/>
      <c r="AT2" s="1147"/>
      <c r="AU2" s="1147"/>
      <c r="AV2" s="1147"/>
      <c r="AW2" s="1147"/>
      <c r="AX2" s="1147"/>
      <c r="AY2" s="1147"/>
      <c r="AZ2" s="1148"/>
      <c r="BA2" s="1152"/>
      <c r="BB2" s="1113" t="s">
        <v>2</v>
      </c>
      <c r="BC2" s="1160" t="s">
        <v>398</v>
      </c>
      <c r="BD2" s="1122" t="s">
        <v>3</v>
      </c>
      <c r="BE2" s="1114" t="s">
        <v>331</v>
      </c>
      <c r="BF2" s="1130"/>
      <c r="BG2" s="1131" t="s">
        <v>2</v>
      </c>
      <c r="BH2" s="1162" t="s">
        <v>398</v>
      </c>
      <c r="BI2" s="1122" t="s">
        <v>3</v>
      </c>
      <c r="BJ2" s="1114" t="s">
        <v>331</v>
      </c>
      <c r="BK2" s="1150" t="s">
        <v>1000</v>
      </c>
      <c r="BL2" s="1149" t="s">
        <v>993</v>
      </c>
      <c r="BM2" s="1135" t="s">
        <v>999</v>
      </c>
      <c r="BN2" s="1135" t="s">
        <v>994</v>
      </c>
      <c r="BO2" s="1134" t="s">
        <v>997</v>
      </c>
      <c r="BP2" s="1134" t="s">
        <v>995</v>
      </c>
      <c r="BQ2" s="1132" t="s">
        <v>998</v>
      </c>
      <c r="BR2" s="1133" t="s">
        <v>996</v>
      </c>
      <c r="BS2" s="510" t="s">
        <v>295</v>
      </c>
      <c r="BT2" s="1137" t="s">
        <v>291</v>
      </c>
      <c r="BU2" s="562"/>
      <c r="BV2" s="666"/>
      <c r="BW2" s="562"/>
      <c r="BX2" s="562"/>
      <c r="BY2" s="659"/>
      <c r="BZ2" s="659"/>
      <c r="CA2" s="562"/>
      <c r="CB2" s="562"/>
      <c r="CC2" s="562"/>
      <c r="CD2" s="476"/>
      <c r="CE2" s="476"/>
      <c r="CF2" s="562"/>
      <c r="CG2" s="562"/>
      <c r="CH2" s="562"/>
      <c r="CI2" s="562"/>
      <c r="CJ2" s="562"/>
      <c r="CK2" s="562"/>
      <c r="CL2" s="562"/>
      <c r="CM2" s="562"/>
      <c r="CN2" s="562"/>
      <c r="CO2" s="562"/>
      <c r="CP2" s="562"/>
      <c r="CQ2" s="562"/>
      <c r="CR2" s="477"/>
      <c r="CS2" s="477"/>
    </row>
    <row r="3" spans="1:97" s="478" customFormat="1" ht="75" customHeight="1" x14ac:dyDescent="0.2">
      <c r="A3" s="563"/>
      <c r="B3" s="1108"/>
      <c r="C3" s="1110"/>
      <c r="D3" s="1112"/>
      <c r="E3" s="1123"/>
      <c r="F3" s="1125"/>
      <c r="G3" s="1122"/>
      <c r="H3" s="1114"/>
      <c r="I3" s="1113"/>
      <c r="J3" s="1125"/>
      <c r="K3" s="1122"/>
      <c r="L3" s="1114"/>
      <c r="M3" s="506" t="s">
        <v>971</v>
      </c>
      <c r="N3" s="483" t="s">
        <v>972</v>
      </c>
      <c r="O3" s="599" t="s">
        <v>506</v>
      </c>
      <c r="P3" s="483" t="s">
        <v>290</v>
      </c>
      <c r="Q3" s="483" t="s">
        <v>973</v>
      </c>
      <c r="R3" s="483" t="s">
        <v>974</v>
      </c>
      <c r="S3" s="483" t="s">
        <v>989</v>
      </c>
      <c r="T3" s="483" t="s">
        <v>290</v>
      </c>
      <c r="U3" s="483" t="s">
        <v>975</v>
      </c>
      <c r="V3" s="507" t="s">
        <v>974</v>
      </c>
      <c r="W3" s="591" t="s">
        <v>971</v>
      </c>
      <c r="X3" s="591" t="s">
        <v>972</v>
      </c>
      <c r="Y3" s="512" t="s">
        <v>506</v>
      </c>
      <c r="Z3" s="513" t="s">
        <v>290</v>
      </c>
      <c r="AA3" s="513" t="s">
        <v>973</v>
      </c>
      <c r="AB3" s="513" t="s">
        <v>974</v>
      </c>
      <c r="AC3" s="513" t="s">
        <v>989</v>
      </c>
      <c r="AD3" s="513" t="s">
        <v>290</v>
      </c>
      <c r="AE3" s="513" t="s">
        <v>975</v>
      </c>
      <c r="AF3" s="643" t="s">
        <v>974</v>
      </c>
      <c r="AG3" s="644" t="s">
        <v>971</v>
      </c>
      <c r="AH3" s="592" t="s">
        <v>972</v>
      </c>
      <c r="AI3" s="505" t="s">
        <v>506</v>
      </c>
      <c r="AJ3" s="505" t="s">
        <v>290</v>
      </c>
      <c r="AK3" s="505" t="s">
        <v>973</v>
      </c>
      <c r="AL3" s="505" t="s">
        <v>974</v>
      </c>
      <c r="AM3" s="505" t="s">
        <v>989</v>
      </c>
      <c r="AN3" s="594" t="s">
        <v>290</v>
      </c>
      <c r="AO3" s="505" t="s">
        <v>975</v>
      </c>
      <c r="AP3" s="645" t="s">
        <v>974</v>
      </c>
      <c r="AQ3" s="508" t="s">
        <v>971</v>
      </c>
      <c r="AR3" s="593" t="s">
        <v>972</v>
      </c>
      <c r="AS3" s="484" t="s">
        <v>506</v>
      </c>
      <c r="AT3" s="484" t="s">
        <v>290</v>
      </c>
      <c r="AU3" s="484" t="s">
        <v>973</v>
      </c>
      <c r="AV3" s="484" t="s">
        <v>974</v>
      </c>
      <c r="AW3" s="484" t="s">
        <v>989</v>
      </c>
      <c r="AX3" s="484" t="s">
        <v>290</v>
      </c>
      <c r="AY3" s="484" t="s">
        <v>975</v>
      </c>
      <c r="AZ3" s="595" t="s">
        <v>974</v>
      </c>
      <c r="BA3" s="509">
        <v>2021</v>
      </c>
      <c r="BB3" s="1113"/>
      <c r="BC3" s="1161"/>
      <c r="BD3" s="1122"/>
      <c r="BE3" s="1114"/>
      <c r="BF3" s="503" t="s">
        <v>939</v>
      </c>
      <c r="BG3" s="1131"/>
      <c r="BH3" s="1162"/>
      <c r="BI3" s="1122"/>
      <c r="BJ3" s="1114"/>
      <c r="BK3" s="1150"/>
      <c r="BL3" s="1149"/>
      <c r="BM3" s="1136" t="s">
        <v>389</v>
      </c>
      <c r="BN3" s="1136"/>
      <c r="BO3" s="1134"/>
      <c r="BP3" s="1134"/>
      <c r="BQ3" s="1132"/>
      <c r="BR3" s="1133"/>
      <c r="BS3" s="511" t="s">
        <v>507</v>
      </c>
      <c r="BT3" s="1138"/>
      <c r="BU3" s="562"/>
      <c r="BV3" s="666"/>
      <c r="BW3" s="562"/>
      <c r="BX3" s="562"/>
      <c r="BY3" s="659"/>
      <c r="BZ3" s="659"/>
      <c r="CA3" s="562"/>
      <c r="CB3" s="562"/>
      <c r="CC3" s="562"/>
      <c r="CD3" s="476"/>
      <c r="CE3" s="476"/>
      <c r="CF3" s="562"/>
      <c r="CG3" s="562"/>
      <c r="CH3" s="562"/>
      <c r="CI3" s="562"/>
      <c r="CJ3" s="562"/>
      <c r="CK3" s="562"/>
      <c r="CL3" s="562"/>
      <c r="CM3" s="562"/>
      <c r="CN3" s="562"/>
      <c r="CO3" s="562"/>
      <c r="CP3" s="562"/>
      <c r="CQ3" s="562"/>
      <c r="CR3" s="477"/>
      <c r="CS3" s="477"/>
    </row>
    <row r="4" spans="1:97" s="616" customFormat="1" ht="15.75" customHeight="1" x14ac:dyDescent="0.2">
      <c r="B4" s="617" t="s">
        <v>1012</v>
      </c>
      <c r="C4" s="658">
        <v>1550000000</v>
      </c>
      <c r="D4" s="832">
        <f t="shared" ref="D4:O4" si="0">SUM(D7:D390)</f>
        <v>1054102</v>
      </c>
      <c r="E4" s="833">
        <f t="shared" si="0"/>
        <v>17431</v>
      </c>
      <c r="F4" s="834">
        <f t="shared" si="0"/>
        <v>3921</v>
      </c>
      <c r="G4" s="834">
        <f t="shared" si="0"/>
        <v>56545</v>
      </c>
      <c r="H4" s="832">
        <f t="shared" si="0"/>
        <v>29536</v>
      </c>
      <c r="I4" s="834">
        <f t="shared" si="0"/>
        <v>17852</v>
      </c>
      <c r="J4" s="834">
        <f t="shared" si="0"/>
        <v>4008</v>
      </c>
      <c r="K4" s="834">
        <f t="shared" si="0"/>
        <v>58141</v>
      </c>
      <c r="L4" s="832">
        <f t="shared" si="0"/>
        <v>30401</v>
      </c>
      <c r="M4" s="835">
        <f t="shared" si="0"/>
        <v>422</v>
      </c>
      <c r="N4" s="836">
        <f t="shared" si="0"/>
        <v>0</v>
      </c>
      <c r="O4" s="837">
        <f t="shared" si="0"/>
        <v>180082085.93121734</v>
      </c>
      <c r="P4" s="838"/>
      <c r="Q4" s="839">
        <f>SUM(Q7:Q390)</f>
        <v>4201217.9073854033</v>
      </c>
      <c r="R4" s="840">
        <f>SUM(R7:R390)</f>
        <v>0</v>
      </c>
      <c r="S4" s="837">
        <f>SUM(S7:S390)</f>
        <v>10874367.840886083</v>
      </c>
      <c r="T4" s="838"/>
      <c r="U4" s="841">
        <f>SUM(U7:U390)</f>
        <v>302719.32666500815</v>
      </c>
      <c r="V4" s="842">
        <f>SUM(V7:V390)</f>
        <v>0</v>
      </c>
      <c r="W4" s="843">
        <f>SUM(W7:W390)</f>
        <v>83</v>
      </c>
      <c r="X4" s="836">
        <f>SUM(X7:X390)</f>
        <v>0</v>
      </c>
      <c r="Y4" s="837">
        <f>SUM(Y7:Y390)</f>
        <v>52305883.401311703</v>
      </c>
      <c r="Z4" s="843"/>
      <c r="AA4" s="839">
        <f>SUM(AA7:AA390)</f>
        <v>1055354.8108144172</v>
      </c>
      <c r="AB4" s="840">
        <f>SUM(AB7:AB390)</f>
        <v>0</v>
      </c>
      <c r="AC4" s="837">
        <f>SUM(AC7:AC390)</f>
        <v>0</v>
      </c>
      <c r="AD4" s="843"/>
      <c r="AE4" s="841">
        <f>SUM(AE7:AE390)</f>
        <v>0</v>
      </c>
      <c r="AF4" s="840">
        <f>SUM(AF7:AF390)</f>
        <v>0</v>
      </c>
      <c r="AG4" s="835">
        <f>SUM(AG7:AG390)</f>
        <v>1566</v>
      </c>
      <c r="AH4" s="836">
        <f>SUM(AH7:AH390)</f>
        <v>6</v>
      </c>
      <c r="AI4" s="837">
        <f>SUM(AI7:AI390)</f>
        <v>654622343.92687273</v>
      </c>
      <c r="AJ4" s="838"/>
      <c r="AK4" s="839">
        <f>SUM(AK7:AK390)</f>
        <v>17497819.400111947</v>
      </c>
      <c r="AL4" s="840">
        <f>SUM(AL7:AL390)</f>
        <v>64384.535440913169</v>
      </c>
      <c r="AM4" s="837">
        <f>SUM(AM7:AM390)</f>
        <v>179725555.02631906</v>
      </c>
      <c r="AN4" s="838"/>
      <c r="AO4" s="841">
        <f>SUM(AO7:AO390)</f>
        <v>5145683.4190543201</v>
      </c>
      <c r="AP4" s="842">
        <f>SUM(AP7:AP390)</f>
        <v>17686.735222053143</v>
      </c>
      <c r="AQ4" s="835">
        <f>SUM(AQ7:AQ390)</f>
        <v>761</v>
      </c>
      <c r="AR4" s="836">
        <f>SUM(AR7:AR390)</f>
        <v>427</v>
      </c>
      <c r="AS4" s="837">
        <f>SUM(AS7:AS390)</f>
        <v>451983139.72358602</v>
      </c>
      <c r="AT4" s="838"/>
      <c r="AU4" s="839">
        <f>SUM(AU7:AU390)</f>
        <v>11328586.823250951</v>
      </c>
      <c r="AV4" s="840">
        <f>SUM(AV7:AV390)</f>
        <v>6186819.7801730186</v>
      </c>
      <c r="AW4" s="837">
        <f>SUM(AW7:AW390)</f>
        <v>20406624.14980698</v>
      </c>
      <c r="AX4" s="838"/>
      <c r="AY4" s="841">
        <f t="shared" ref="AY4:BT4" si="1">SUM(AY7:AY390)</f>
        <v>615421.72874258598</v>
      </c>
      <c r="AZ4" s="842">
        <f t="shared" si="1"/>
        <v>412827.57645668177</v>
      </c>
      <c r="BA4" s="844">
        <f t="shared" si="1"/>
        <v>525.54999999999973</v>
      </c>
      <c r="BB4" s="845">
        <f t="shared" si="1"/>
        <v>23697.679999999989</v>
      </c>
      <c r="BC4" s="845">
        <f t="shared" si="1"/>
        <v>5430.9399999999987</v>
      </c>
      <c r="BD4" s="845">
        <f t="shared" si="1"/>
        <v>77180.729999999981</v>
      </c>
      <c r="BE4" s="846">
        <f t="shared" si="1"/>
        <v>40409.680000000044</v>
      </c>
      <c r="BF4" s="844">
        <f t="shared" si="1"/>
        <v>398.19999999999982</v>
      </c>
      <c r="BG4" s="845">
        <f t="shared" si="1"/>
        <v>23144.449999999997</v>
      </c>
      <c r="BH4" s="845">
        <f t="shared" si="1"/>
        <v>5306.9400000000014</v>
      </c>
      <c r="BI4" s="845">
        <f t="shared" si="1"/>
        <v>74938.510000000068</v>
      </c>
      <c r="BJ4" s="846">
        <f t="shared" si="1"/>
        <v>39055.470000000038</v>
      </c>
      <c r="BK4" s="833">
        <f t="shared" si="1"/>
        <v>1117.1010775266861</v>
      </c>
      <c r="BL4" s="834">
        <f t="shared" si="1"/>
        <v>67.456837639670837</v>
      </c>
      <c r="BM4" s="834">
        <f t="shared" si="1"/>
        <v>324.46846895647508</v>
      </c>
      <c r="BN4" s="834">
        <f t="shared" si="1"/>
        <v>0</v>
      </c>
      <c r="BO4" s="834">
        <f t="shared" si="1"/>
        <v>4060.8110573145368</v>
      </c>
      <c r="BP4" s="834">
        <f t="shared" si="1"/>
        <v>1114.8894135736962</v>
      </c>
      <c r="BQ4" s="834">
        <f t="shared" si="1"/>
        <v>2803.7816743302551</v>
      </c>
      <c r="BR4" s="832">
        <f t="shared" si="1"/>
        <v>126.58817065867697</v>
      </c>
      <c r="BS4" s="600">
        <f t="shared" si="1"/>
        <v>9615.0966999999873</v>
      </c>
      <c r="BT4" s="847">
        <f t="shared" si="1"/>
        <v>1550000000.0000002</v>
      </c>
      <c r="BU4" s="618"/>
      <c r="BV4" s="672"/>
      <c r="BW4" s="618"/>
      <c r="BX4" s="618"/>
      <c r="BY4" s="618"/>
      <c r="BZ4" s="618"/>
      <c r="CA4" s="618"/>
      <c r="CB4" s="618"/>
      <c r="CC4" s="618"/>
      <c r="CD4" s="619"/>
      <c r="CE4" s="619"/>
      <c r="CF4" s="618"/>
      <c r="CG4" s="618"/>
      <c r="CH4" s="618"/>
      <c r="CI4" s="618"/>
      <c r="CJ4" s="618"/>
      <c r="CK4" s="618"/>
      <c r="CL4" s="618"/>
      <c r="CM4" s="618"/>
      <c r="CN4" s="618"/>
      <c r="CO4" s="618"/>
      <c r="CP4" s="618"/>
      <c r="CQ4" s="618"/>
      <c r="CR4" s="620"/>
      <c r="CS4" s="620"/>
    </row>
    <row r="5" spans="1:97" s="635" customFormat="1" ht="15.75" customHeight="1" x14ac:dyDescent="0.2">
      <c r="A5" s="621"/>
      <c r="B5" s="640" t="s">
        <v>508</v>
      </c>
      <c r="C5" s="636">
        <f>C4/BS4</f>
        <v>161204.82698837569</v>
      </c>
      <c r="D5" s="622"/>
      <c r="E5" s="623"/>
      <c r="F5" s="624"/>
      <c r="G5" s="624"/>
      <c r="H5" s="625"/>
      <c r="I5" s="624"/>
      <c r="J5" s="624"/>
      <c r="K5" s="624"/>
      <c r="L5" s="824"/>
      <c r="M5" s="642"/>
      <c r="N5" s="621"/>
      <c r="O5" s="621"/>
      <c r="P5" s="621"/>
      <c r="Q5" s="637">
        <f>Q4/2</f>
        <v>2100608.9536927016</v>
      </c>
      <c r="R5" s="638">
        <f>R4/2</f>
        <v>0</v>
      </c>
      <c r="S5" s="621"/>
      <c r="T5" s="621"/>
      <c r="U5" s="639">
        <f>U4/2</f>
        <v>151359.66333250407</v>
      </c>
      <c r="V5" s="646">
        <f>V4/2</f>
        <v>0</v>
      </c>
      <c r="W5" s="615"/>
      <c r="X5" s="615"/>
      <c r="Y5" s="615"/>
      <c r="Z5" s="615"/>
      <c r="AA5" s="637">
        <f>AA4/2</f>
        <v>527677.4054072086</v>
      </c>
      <c r="AB5" s="638">
        <f>AB4/2</f>
        <v>0</v>
      </c>
      <c r="AC5" s="615"/>
      <c r="AD5" s="615"/>
      <c r="AE5" s="639">
        <f>AE4/2</f>
        <v>0</v>
      </c>
      <c r="AF5" s="641">
        <f>AF4/2</f>
        <v>0</v>
      </c>
      <c r="AG5" s="642"/>
      <c r="AH5" s="621"/>
      <c r="AI5" s="621"/>
      <c r="AJ5" s="621"/>
      <c r="AK5" s="637">
        <f>AK4/2</f>
        <v>8748909.7000559736</v>
      </c>
      <c r="AL5" s="638">
        <f>AL4/2</f>
        <v>32192.267720456584</v>
      </c>
      <c r="AM5" s="621"/>
      <c r="AN5" s="621"/>
      <c r="AO5" s="639">
        <f>AO4/2</f>
        <v>2572841.70952716</v>
      </c>
      <c r="AP5" s="646">
        <f>AP4/2</f>
        <v>8843.3676110265715</v>
      </c>
      <c r="AQ5" s="642"/>
      <c r="AR5" s="621"/>
      <c r="AS5" s="621"/>
      <c r="AT5" s="621"/>
      <c r="AU5" s="637">
        <f>AU4/2</f>
        <v>5664293.4116254756</v>
      </c>
      <c r="AV5" s="638">
        <f>AV4/2</f>
        <v>3093409.8900865093</v>
      </c>
      <c r="AW5" s="621"/>
      <c r="AX5" s="621"/>
      <c r="AY5" s="639">
        <f>AY4/2</f>
        <v>307710.86437129299</v>
      </c>
      <c r="AZ5" s="646">
        <f>AZ4/2</f>
        <v>206413.78822834088</v>
      </c>
      <c r="BA5" s="627"/>
      <c r="BB5" s="621"/>
      <c r="BC5" s="621"/>
      <c r="BD5" s="621"/>
      <c r="BE5" s="628"/>
      <c r="BF5" s="629"/>
      <c r="BG5" s="601"/>
      <c r="BH5" s="602"/>
      <c r="BI5" s="601"/>
      <c r="BJ5" s="603"/>
      <c r="BK5" s="623"/>
      <c r="BL5" s="621"/>
      <c r="BM5" s="630"/>
      <c r="BN5" s="630"/>
      <c r="BO5" s="621"/>
      <c r="BP5" s="621"/>
      <c r="BQ5" s="621"/>
      <c r="BR5" s="628"/>
      <c r="BS5" s="626"/>
      <c r="BT5" s="631"/>
      <c r="BU5" s="632"/>
      <c r="BV5" s="667"/>
      <c r="BW5" s="604"/>
      <c r="BX5" s="604"/>
      <c r="BY5" s="604"/>
      <c r="BZ5" s="604"/>
      <c r="CA5" s="604"/>
      <c r="CB5" s="604"/>
      <c r="CC5" s="605"/>
      <c r="CD5" s="604"/>
      <c r="CE5" s="632"/>
      <c r="CF5" s="633"/>
      <c r="CG5" s="633"/>
      <c r="CH5" s="632"/>
      <c r="CI5" s="632"/>
      <c r="CJ5" s="632"/>
      <c r="CK5" s="633"/>
      <c r="CL5" s="633"/>
      <c r="CM5" s="633"/>
      <c r="CN5" s="632"/>
      <c r="CO5" s="633"/>
      <c r="CP5" s="633"/>
      <c r="CQ5" s="633"/>
      <c r="CR5" s="634"/>
      <c r="CS5" s="634"/>
    </row>
    <row r="6" spans="1:97" s="607" customFormat="1" ht="15.75" customHeight="1" x14ac:dyDescent="0.2">
      <c r="A6" s="608"/>
      <c r="B6" s="609"/>
      <c r="C6" s="678"/>
      <c r="D6" s="679"/>
      <c r="E6" s="680"/>
      <c r="F6" s="610"/>
      <c r="G6" s="610"/>
      <c r="H6" s="611"/>
      <c r="I6" s="610"/>
      <c r="J6" s="681"/>
      <c r="K6" s="610"/>
      <c r="L6" s="611"/>
      <c r="M6" s="682"/>
      <c r="N6" s="682"/>
      <c r="O6" s="682"/>
      <c r="P6" s="682"/>
      <c r="Q6" s="682"/>
      <c r="R6" s="682"/>
      <c r="S6" s="682"/>
      <c r="T6" s="682"/>
      <c r="U6" s="608"/>
      <c r="V6" s="608"/>
      <c r="W6" s="680"/>
      <c r="X6" s="610"/>
      <c r="Y6" s="682"/>
      <c r="Z6" s="610"/>
      <c r="AA6" s="610"/>
      <c r="AB6" s="610"/>
      <c r="AC6" s="682"/>
      <c r="AD6" s="610"/>
      <c r="AE6" s="610"/>
      <c r="AF6" s="611"/>
      <c r="AG6" s="680"/>
      <c r="AH6" s="610"/>
      <c r="AI6" s="610"/>
      <c r="AJ6" s="610"/>
      <c r="AK6" s="610"/>
      <c r="AL6" s="610"/>
      <c r="AM6" s="610"/>
      <c r="AN6" s="610"/>
      <c r="AO6" s="610"/>
      <c r="AP6" s="610"/>
      <c r="AQ6" s="680"/>
      <c r="AR6" s="610"/>
      <c r="AS6" s="610"/>
      <c r="AT6" s="610"/>
      <c r="AU6" s="610"/>
      <c r="AV6" s="610"/>
      <c r="AW6" s="610"/>
      <c r="AX6" s="610"/>
      <c r="AY6" s="610"/>
      <c r="AZ6" s="611"/>
      <c r="BA6" s="683"/>
      <c r="BB6" s="602"/>
      <c r="BC6" s="602"/>
      <c r="BD6" s="602"/>
      <c r="BE6" s="612"/>
      <c r="BF6" s="683"/>
      <c r="BG6" s="602"/>
      <c r="BH6" s="602"/>
      <c r="BI6" s="602"/>
      <c r="BJ6" s="612"/>
      <c r="BK6" s="684"/>
      <c r="BL6" s="685"/>
      <c r="BM6" s="685"/>
      <c r="BN6" s="685"/>
      <c r="BO6" s="685"/>
      <c r="BP6" s="685"/>
      <c r="BQ6" s="685"/>
      <c r="BR6" s="686"/>
      <c r="BS6" s="613"/>
      <c r="BT6" s="614"/>
      <c r="BU6" s="604"/>
      <c r="BV6" s="667"/>
      <c r="BW6" s="604"/>
      <c r="BX6" s="604"/>
      <c r="BY6" s="604"/>
      <c r="BZ6" s="604"/>
      <c r="CA6" s="604"/>
      <c r="CB6" s="604"/>
      <c r="CC6" s="605"/>
      <c r="CD6" s="604"/>
      <c r="CG6" s="606"/>
      <c r="CH6" s="604"/>
      <c r="CI6" s="604"/>
      <c r="CJ6" s="604"/>
      <c r="CK6" s="606"/>
      <c r="CL6" s="606"/>
      <c r="CM6" s="606"/>
      <c r="CN6" s="604"/>
      <c r="CO6" s="606"/>
      <c r="CP6" s="606"/>
      <c r="CQ6" s="606"/>
    </row>
    <row r="7" spans="1:97" s="85" customFormat="1" ht="17.25" customHeight="1" x14ac:dyDescent="0.25">
      <c r="A7" s="664">
        <v>1</v>
      </c>
      <c r="B7" s="657" t="s">
        <v>5</v>
      </c>
      <c r="C7" s="849" t="s">
        <v>549</v>
      </c>
      <c r="D7" s="850">
        <v>4608</v>
      </c>
      <c r="E7" s="851">
        <v>80</v>
      </c>
      <c r="F7" s="88">
        <v>0</v>
      </c>
      <c r="G7" s="88">
        <v>281</v>
      </c>
      <c r="H7" s="852">
        <v>140</v>
      </c>
      <c r="I7" s="851">
        <v>81</v>
      </c>
      <c r="J7" s="88">
        <v>0</v>
      </c>
      <c r="K7" s="88">
        <v>272</v>
      </c>
      <c r="L7" s="852">
        <v>0</v>
      </c>
      <c r="M7" s="853">
        <v>2</v>
      </c>
      <c r="N7" s="3">
        <v>0</v>
      </c>
      <c r="O7" s="661">
        <v>894980.45325372706</v>
      </c>
      <c r="P7" s="661">
        <f t="shared" ref="P7:P70" si="2">IF(I7=0,0,O7/I7)</f>
        <v>11049.141398194161</v>
      </c>
      <c r="Q7" s="661">
        <f t="shared" ref="Q7:Q70" si="3">M7*P7</f>
        <v>22098.282796388321</v>
      </c>
      <c r="R7" s="661">
        <f t="shared" ref="R7:R70" si="4">N7*P7</f>
        <v>0</v>
      </c>
      <c r="S7" s="660">
        <v>0</v>
      </c>
      <c r="T7" s="661">
        <f t="shared" ref="T7:T70" si="5">IF(I7=0,0,S7/I7)</f>
        <v>0</v>
      </c>
      <c r="U7" s="661">
        <f t="shared" ref="U7:U70" si="6">M7*T7</f>
        <v>0</v>
      </c>
      <c r="V7" s="695">
        <f t="shared" ref="V7:V70" si="7">N7*T7</f>
        <v>0</v>
      </c>
      <c r="W7" s="853">
        <v>0</v>
      </c>
      <c r="X7" s="3">
        <v>0</v>
      </c>
      <c r="Y7" s="661">
        <v>0</v>
      </c>
      <c r="Z7" s="661">
        <f t="shared" ref="Z7:Z70" si="8">IF(J7=0,0,Y7/J7)</f>
        <v>0</v>
      </c>
      <c r="AA7" s="661">
        <f t="shared" ref="AA7:AA70" si="9">W7*Z7</f>
        <v>0</v>
      </c>
      <c r="AB7" s="661">
        <f t="shared" ref="AB7:AB70" si="10">X7*Z7</f>
        <v>0</v>
      </c>
      <c r="AC7" s="661">
        <v>0</v>
      </c>
      <c r="AD7" s="661">
        <f t="shared" ref="AD7:AD70" si="11">IF(J7=0,0,AC7/J7)</f>
        <v>0</v>
      </c>
      <c r="AE7" s="661">
        <f t="shared" ref="AE7:AE70" si="12">W7*AD7</f>
        <v>0</v>
      </c>
      <c r="AF7" s="695">
        <f t="shared" ref="AF7:AF70" si="13">AD7*X7</f>
        <v>0</v>
      </c>
      <c r="AG7" s="853">
        <v>6</v>
      </c>
      <c r="AH7" s="3">
        <v>0</v>
      </c>
      <c r="AI7" s="661">
        <v>3092340.33989025</v>
      </c>
      <c r="AJ7" s="661">
        <f t="shared" ref="AJ7:AJ70" si="14">IF(K7=0,0,AI7/K7)</f>
        <v>11368.898308420037</v>
      </c>
      <c r="AK7" s="661">
        <f t="shared" ref="AK7:AK70" si="15">AG7*AJ7</f>
        <v>68213.389850520223</v>
      </c>
      <c r="AL7" s="661">
        <f t="shared" ref="AL7:AL70" si="16">AH7*AJ7</f>
        <v>0</v>
      </c>
      <c r="AM7" s="661">
        <v>0</v>
      </c>
      <c r="AN7" s="661">
        <f t="shared" ref="AN7:AN70" si="17">IF(K7=0,0,AM7/K7)</f>
        <v>0</v>
      </c>
      <c r="AO7" s="661">
        <f t="shared" ref="AO7:AO70" si="18">AG7*AN7</f>
        <v>0</v>
      </c>
      <c r="AP7" s="695">
        <f t="shared" ref="AP7:AP70" si="19">AN7*AH7</f>
        <v>0</v>
      </c>
      <c r="AQ7" s="853">
        <v>0</v>
      </c>
      <c r="AR7" s="3">
        <v>0</v>
      </c>
      <c r="AS7" s="661">
        <v>0</v>
      </c>
      <c r="AT7" s="661">
        <f t="shared" ref="AT7:AT70" si="20">IF(L7=0,0,AS7/L7)</f>
        <v>0</v>
      </c>
      <c r="AU7" s="661">
        <f t="shared" ref="AU7:AU70" si="21">AQ7*AT7</f>
        <v>0</v>
      </c>
      <c r="AV7" s="661">
        <f t="shared" ref="AV7:AV70" si="22">AR7*AT7</f>
        <v>0</v>
      </c>
      <c r="AW7" s="661">
        <v>0</v>
      </c>
      <c r="AX7" s="661">
        <f t="shared" ref="AX7:AX70" si="23">IF(L7=0,0,AW7/L7)</f>
        <v>0</v>
      </c>
      <c r="AY7" s="661">
        <f t="shared" ref="AY7:AY70" si="24">AQ7*AX7</f>
        <v>0</v>
      </c>
      <c r="AZ7" s="695">
        <f t="shared" ref="AZ7:AZ70" si="25">AR7*AX7</f>
        <v>0</v>
      </c>
      <c r="BA7" s="694">
        <v>1.34</v>
      </c>
      <c r="BB7" s="649">
        <f t="shared" ref="BB7:BB70" si="26">E7*BA7</f>
        <v>107.2</v>
      </c>
      <c r="BC7" s="649">
        <f t="shared" ref="BC7:BC70" si="27">F7*BA7</f>
        <v>0</v>
      </c>
      <c r="BD7" s="649">
        <f t="shared" ref="BD7:BD70" si="28">G7*BA7</f>
        <v>376.54</v>
      </c>
      <c r="BE7" s="650">
        <f t="shared" ref="BE7:BE70" si="29">H7*BA7</f>
        <v>187.60000000000002</v>
      </c>
      <c r="BF7" s="694">
        <v>1.3</v>
      </c>
      <c r="BG7" s="649">
        <f t="shared" ref="BG7:BG70" si="30">E7*BF7</f>
        <v>104</v>
      </c>
      <c r="BH7" s="649">
        <f t="shared" ref="BH7:BH70" si="31">F7*BF7</f>
        <v>0</v>
      </c>
      <c r="BI7" s="649">
        <f t="shared" ref="BI7:BI70" si="32">G7*BF7</f>
        <v>365.3</v>
      </c>
      <c r="BJ7" s="650">
        <f t="shared" ref="BJ7:BJ70" si="33">H7*BF7</f>
        <v>182</v>
      </c>
      <c r="BK7" s="674">
        <v>5.55182167912543</v>
      </c>
      <c r="BL7" s="674">
        <v>0</v>
      </c>
      <c r="BM7" s="675">
        <v>0</v>
      </c>
      <c r="BN7" s="675">
        <v>0</v>
      </c>
      <c r="BO7" s="662">
        <v>19.182678320874601</v>
      </c>
      <c r="BP7" s="662">
        <v>0</v>
      </c>
      <c r="BQ7" s="662">
        <v>0</v>
      </c>
      <c r="BR7" s="675">
        <v>0</v>
      </c>
      <c r="BS7" s="848">
        <f t="shared" ref="BS7:BS70" si="34">BK7+BL7+BM7+BN7+BO7+BP7+BQ7+BR7</f>
        <v>24.734500000000033</v>
      </c>
      <c r="BT7" s="695">
        <f t="shared" ref="BT7:BT70" si="35">BS7*C$5</f>
        <v>3987320.7931439835</v>
      </c>
      <c r="BV7" s="668"/>
      <c r="BW7" s="674"/>
      <c r="BX7" s="674"/>
      <c r="BY7" s="675"/>
      <c r="BZ7" s="675"/>
      <c r="CA7" s="662"/>
      <c r="CB7" s="662"/>
      <c r="CC7" s="662"/>
      <c r="CD7" s="675"/>
      <c r="CF7" s="671"/>
      <c r="CG7" s="661"/>
      <c r="CH7" s="661"/>
      <c r="CI7" s="661"/>
      <c r="CJ7" s="88"/>
      <c r="CK7" s="86"/>
      <c r="CL7" s="86"/>
      <c r="CM7" s="87"/>
      <c r="CN7" s="86"/>
      <c r="CO7" s="86"/>
      <c r="CP7" s="86"/>
      <c r="CQ7" s="87"/>
    </row>
    <row r="8" spans="1:97" ht="17.25" customHeight="1" x14ac:dyDescent="0.25">
      <c r="A8" s="664">
        <v>2</v>
      </c>
      <c r="B8" s="647" t="s">
        <v>480</v>
      </c>
      <c r="C8" s="648" t="s">
        <v>550</v>
      </c>
      <c r="D8" s="653">
        <v>1148</v>
      </c>
      <c r="E8" s="654">
        <v>17</v>
      </c>
      <c r="F8" s="567">
        <v>0</v>
      </c>
      <c r="G8" s="567">
        <v>82</v>
      </c>
      <c r="H8" s="569">
        <v>45</v>
      </c>
      <c r="I8" s="654">
        <v>17</v>
      </c>
      <c r="J8" s="567">
        <v>0</v>
      </c>
      <c r="K8" s="567">
        <v>80</v>
      </c>
      <c r="L8" s="569">
        <v>13</v>
      </c>
      <c r="M8" s="655">
        <v>0</v>
      </c>
      <c r="N8" s="656">
        <v>0</v>
      </c>
      <c r="O8" s="649">
        <v>161703.59230984299</v>
      </c>
      <c r="P8" s="649">
        <f t="shared" si="2"/>
        <v>9511.9760182260579</v>
      </c>
      <c r="Q8" s="649">
        <f t="shared" si="3"/>
        <v>0</v>
      </c>
      <c r="R8" s="649">
        <f t="shared" si="4"/>
        <v>0</v>
      </c>
      <c r="S8" s="660">
        <v>0</v>
      </c>
      <c r="T8" s="649">
        <f t="shared" si="5"/>
        <v>0</v>
      </c>
      <c r="U8" s="649">
        <f t="shared" si="6"/>
        <v>0</v>
      </c>
      <c r="V8" s="650">
        <f t="shared" si="7"/>
        <v>0</v>
      </c>
      <c r="W8" s="655">
        <v>0</v>
      </c>
      <c r="X8" s="656">
        <v>0</v>
      </c>
      <c r="Y8" s="661">
        <v>0</v>
      </c>
      <c r="Z8" s="649">
        <f t="shared" si="8"/>
        <v>0</v>
      </c>
      <c r="AA8" s="649">
        <f t="shared" si="9"/>
        <v>0</v>
      </c>
      <c r="AB8" s="649">
        <f t="shared" si="10"/>
        <v>0</v>
      </c>
      <c r="AC8" s="661">
        <v>0</v>
      </c>
      <c r="AD8" s="649">
        <f t="shared" si="11"/>
        <v>0</v>
      </c>
      <c r="AE8" s="649">
        <f t="shared" si="12"/>
        <v>0</v>
      </c>
      <c r="AF8" s="650">
        <f t="shared" si="13"/>
        <v>0</v>
      </c>
      <c r="AG8" s="655">
        <v>0</v>
      </c>
      <c r="AH8" s="656">
        <v>0</v>
      </c>
      <c r="AI8" s="661">
        <v>999221.78407718602</v>
      </c>
      <c r="AJ8" s="649">
        <f t="shared" si="14"/>
        <v>12490.272300964825</v>
      </c>
      <c r="AK8" s="649">
        <f t="shared" si="15"/>
        <v>0</v>
      </c>
      <c r="AL8" s="649">
        <f t="shared" si="16"/>
        <v>0</v>
      </c>
      <c r="AM8" s="661">
        <v>106310.685987969</v>
      </c>
      <c r="AN8" s="649">
        <f t="shared" si="17"/>
        <v>1328.8835748496126</v>
      </c>
      <c r="AO8" s="649">
        <f t="shared" si="18"/>
        <v>0</v>
      </c>
      <c r="AP8" s="650">
        <f t="shared" si="19"/>
        <v>0</v>
      </c>
      <c r="AQ8" s="655">
        <v>0</v>
      </c>
      <c r="AR8" s="656">
        <v>0</v>
      </c>
      <c r="AS8" s="661">
        <v>300432.518638857</v>
      </c>
      <c r="AT8" s="649">
        <f t="shared" si="20"/>
        <v>23110.193741450537</v>
      </c>
      <c r="AU8" s="649">
        <f t="shared" si="21"/>
        <v>0</v>
      </c>
      <c r="AV8" s="649">
        <f t="shared" si="22"/>
        <v>0</v>
      </c>
      <c r="AW8" s="661">
        <v>0</v>
      </c>
      <c r="AX8" s="649">
        <f t="shared" si="23"/>
        <v>0</v>
      </c>
      <c r="AY8" s="649">
        <f t="shared" si="24"/>
        <v>0</v>
      </c>
      <c r="AZ8" s="650">
        <f t="shared" si="25"/>
        <v>0</v>
      </c>
      <c r="BA8" s="651">
        <v>1.47</v>
      </c>
      <c r="BB8" s="649">
        <f t="shared" si="26"/>
        <v>24.99</v>
      </c>
      <c r="BC8" s="649">
        <f t="shared" si="27"/>
        <v>0</v>
      </c>
      <c r="BD8" s="649">
        <f t="shared" si="28"/>
        <v>120.53999999999999</v>
      </c>
      <c r="BE8" s="650">
        <f t="shared" si="29"/>
        <v>66.150000000000006</v>
      </c>
      <c r="BF8" s="651">
        <v>1.1000000000000001</v>
      </c>
      <c r="BG8" s="649">
        <f t="shared" si="30"/>
        <v>18.700000000000003</v>
      </c>
      <c r="BH8" s="649">
        <f t="shared" si="31"/>
        <v>0</v>
      </c>
      <c r="BI8" s="649">
        <f t="shared" si="32"/>
        <v>90.2</v>
      </c>
      <c r="BJ8" s="650">
        <f t="shared" si="33"/>
        <v>49.500000000000007</v>
      </c>
      <c r="BK8" s="674">
        <v>1.00309398503001</v>
      </c>
      <c r="BL8" s="674">
        <v>0</v>
      </c>
      <c r="BM8" s="675">
        <v>0</v>
      </c>
      <c r="BN8" s="675">
        <v>0</v>
      </c>
      <c r="BO8" s="662">
        <v>6.1984606959023596</v>
      </c>
      <c r="BP8" s="662">
        <v>0.6594758232372</v>
      </c>
      <c r="BQ8" s="662">
        <v>1.8636694958304301</v>
      </c>
      <c r="BR8" s="675">
        <v>0</v>
      </c>
      <c r="BS8" s="652">
        <f t="shared" si="34"/>
        <v>9.7247000000000003</v>
      </c>
      <c r="BT8" s="650">
        <f t="shared" si="35"/>
        <v>1567668.5810138572</v>
      </c>
      <c r="BV8" s="668"/>
      <c r="BW8" s="674"/>
      <c r="BX8" s="674"/>
      <c r="BY8" s="675"/>
      <c r="BZ8" s="675"/>
      <c r="CA8" s="662"/>
      <c r="CB8" s="662"/>
      <c r="CC8" s="662"/>
      <c r="CD8" s="675"/>
      <c r="CF8" s="671"/>
      <c r="CG8" s="661"/>
      <c r="CH8" s="661"/>
      <c r="CI8" s="661"/>
      <c r="CJ8" s="88"/>
      <c r="CK8" s="86"/>
      <c r="CL8" s="86"/>
      <c r="CM8" s="87"/>
      <c r="CN8" s="86"/>
      <c r="CO8" s="86"/>
      <c r="CP8" s="86"/>
      <c r="CQ8" s="87"/>
    </row>
    <row r="9" spans="1:97" ht="17.25" customHeight="1" x14ac:dyDescent="0.25">
      <c r="A9" s="664">
        <v>3</v>
      </c>
      <c r="B9" s="647" t="s">
        <v>6</v>
      </c>
      <c r="C9" s="648" t="s">
        <v>551</v>
      </c>
      <c r="D9" s="653">
        <v>3079</v>
      </c>
      <c r="E9" s="654">
        <v>52</v>
      </c>
      <c r="F9" s="567">
        <v>0</v>
      </c>
      <c r="G9" s="567">
        <v>180</v>
      </c>
      <c r="H9" s="569">
        <v>95</v>
      </c>
      <c r="I9" s="654">
        <v>52</v>
      </c>
      <c r="J9" s="567">
        <v>0</v>
      </c>
      <c r="K9" s="567">
        <v>181</v>
      </c>
      <c r="L9" s="569">
        <v>0</v>
      </c>
      <c r="M9" s="655">
        <v>0</v>
      </c>
      <c r="N9" s="656">
        <v>0</v>
      </c>
      <c r="O9" s="649">
        <v>536875.48543353099</v>
      </c>
      <c r="P9" s="649">
        <f t="shared" si="2"/>
        <v>10324.528566029443</v>
      </c>
      <c r="Q9" s="649">
        <f t="shared" si="3"/>
        <v>0</v>
      </c>
      <c r="R9" s="649">
        <f t="shared" si="4"/>
        <v>0</v>
      </c>
      <c r="S9" s="660">
        <v>0</v>
      </c>
      <c r="T9" s="649">
        <f t="shared" si="5"/>
        <v>0</v>
      </c>
      <c r="U9" s="649">
        <f t="shared" si="6"/>
        <v>0</v>
      </c>
      <c r="V9" s="650">
        <f t="shared" si="7"/>
        <v>0</v>
      </c>
      <c r="W9" s="655">
        <v>0</v>
      </c>
      <c r="X9" s="656">
        <v>0</v>
      </c>
      <c r="Y9" s="661">
        <v>0</v>
      </c>
      <c r="Z9" s="649">
        <f t="shared" si="8"/>
        <v>0</v>
      </c>
      <c r="AA9" s="649">
        <f t="shared" si="9"/>
        <v>0</v>
      </c>
      <c r="AB9" s="649">
        <f t="shared" si="10"/>
        <v>0</v>
      </c>
      <c r="AC9" s="661">
        <v>0</v>
      </c>
      <c r="AD9" s="649">
        <f t="shared" si="11"/>
        <v>0</v>
      </c>
      <c r="AE9" s="649">
        <f t="shared" si="12"/>
        <v>0</v>
      </c>
      <c r="AF9" s="650">
        <f t="shared" si="13"/>
        <v>0</v>
      </c>
      <c r="AG9" s="655">
        <v>1</v>
      </c>
      <c r="AH9" s="656">
        <v>0</v>
      </c>
      <c r="AI9" s="661">
        <v>2013852.0747598801</v>
      </c>
      <c r="AJ9" s="649">
        <f t="shared" si="14"/>
        <v>11126.25455668442</v>
      </c>
      <c r="AK9" s="649">
        <f t="shared" si="15"/>
        <v>11126.25455668442</v>
      </c>
      <c r="AL9" s="649">
        <f t="shared" si="16"/>
        <v>0</v>
      </c>
      <c r="AM9" s="661">
        <v>28388.466793602001</v>
      </c>
      <c r="AN9" s="649">
        <f t="shared" si="17"/>
        <v>156.84235797570167</v>
      </c>
      <c r="AO9" s="649">
        <f t="shared" si="18"/>
        <v>156.84235797570167</v>
      </c>
      <c r="AP9" s="650">
        <f t="shared" si="19"/>
        <v>0</v>
      </c>
      <c r="AQ9" s="655">
        <v>0</v>
      </c>
      <c r="AR9" s="656">
        <v>0</v>
      </c>
      <c r="AS9" s="661">
        <v>0</v>
      </c>
      <c r="AT9" s="649">
        <f t="shared" si="20"/>
        <v>0</v>
      </c>
      <c r="AU9" s="649">
        <f t="shared" si="21"/>
        <v>0</v>
      </c>
      <c r="AV9" s="649">
        <f t="shared" si="22"/>
        <v>0</v>
      </c>
      <c r="AW9" s="661">
        <v>0</v>
      </c>
      <c r="AX9" s="649">
        <f t="shared" si="23"/>
        <v>0</v>
      </c>
      <c r="AY9" s="649">
        <f t="shared" si="24"/>
        <v>0</v>
      </c>
      <c r="AZ9" s="650">
        <f t="shared" si="25"/>
        <v>0</v>
      </c>
      <c r="BA9" s="651">
        <v>1.47</v>
      </c>
      <c r="BB9" s="649">
        <f t="shared" si="26"/>
        <v>76.44</v>
      </c>
      <c r="BC9" s="649">
        <f t="shared" si="27"/>
        <v>0</v>
      </c>
      <c r="BD9" s="649">
        <f t="shared" si="28"/>
        <v>264.60000000000002</v>
      </c>
      <c r="BE9" s="650">
        <f t="shared" si="29"/>
        <v>139.65</v>
      </c>
      <c r="BF9" s="651">
        <v>1.06</v>
      </c>
      <c r="BG9" s="649">
        <f t="shared" si="30"/>
        <v>55.120000000000005</v>
      </c>
      <c r="BH9" s="649">
        <f t="shared" si="31"/>
        <v>0</v>
      </c>
      <c r="BI9" s="649">
        <f t="shared" si="32"/>
        <v>190.8</v>
      </c>
      <c r="BJ9" s="650">
        <f t="shared" si="33"/>
        <v>100.7</v>
      </c>
      <c r="BK9" s="674">
        <v>3.3303933601953801</v>
      </c>
      <c r="BL9" s="674">
        <v>0</v>
      </c>
      <c r="BM9" s="675">
        <v>0</v>
      </c>
      <c r="BN9" s="675">
        <v>0</v>
      </c>
      <c r="BO9" s="662">
        <v>12.4925047989109</v>
      </c>
      <c r="BP9" s="662">
        <v>0.17610184089368999</v>
      </c>
      <c r="BQ9" s="662">
        <v>0</v>
      </c>
      <c r="BR9" s="675">
        <v>0</v>
      </c>
      <c r="BS9" s="652">
        <f t="shared" si="34"/>
        <v>15.99899999999997</v>
      </c>
      <c r="BT9" s="650">
        <f t="shared" si="35"/>
        <v>2579116.0269870181</v>
      </c>
      <c r="BV9" s="668"/>
      <c r="BW9" s="674"/>
      <c r="BX9" s="674"/>
      <c r="BY9" s="675"/>
      <c r="BZ9" s="675"/>
      <c r="CA9" s="662"/>
      <c r="CB9" s="662"/>
      <c r="CC9" s="662"/>
      <c r="CD9" s="675"/>
      <c r="CF9" s="671"/>
      <c r="CG9" s="661"/>
      <c r="CH9" s="661"/>
      <c r="CI9" s="661"/>
      <c r="CJ9" s="88"/>
      <c r="CK9" s="86"/>
      <c r="CL9" s="86"/>
      <c r="CM9" s="87"/>
      <c r="CN9" s="86"/>
      <c r="CO9" s="86"/>
      <c r="CP9" s="86"/>
      <c r="CQ9" s="87"/>
    </row>
    <row r="10" spans="1:97" ht="17.25" customHeight="1" x14ac:dyDescent="0.25">
      <c r="A10" s="664">
        <v>4</v>
      </c>
      <c r="B10" s="647" t="s">
        <v>7</v>
      </c>
      <c r="C10" s="648" t="s">
        <v>552</v>
      </c>
      <c r="D10" s="653">
        <v>2189</v>
      </c>
      <c r="E10" s="654">
        <v>42</v>
      </c>
      <c r="F10" s="567">
        <v>0</v>
      </c>
      <c r="G10" s="567">
        <v>130</v>
      </c>
      <c r="H10" s="569">
        <v>68</v>
      </c>
      <c r="I10" s="654">
        <v>43</v>
      </c>
      <c r="J10" s="567">
        <v>0</v>
      </c>
      <c r="K10" s="567">
        <v>131</v>
      </c>
      <c r="L10" s="569">
        <v>55</v>
      </c>
      <c r="M10" s="655">
        <v>0</v>
      </c>
      <c r="N10" s="656">
        <v>0</v>
      </c>
      <c r="O10" s="649">
        <v>527764.32691982295</v>
      </c>
      <c r="P10" s="649">
        <f t="shared" si="2"/>
        <v>12273.588998135418</v>
      </c>
      <c r="Q10" s="649">
        <f t="shared" si="3"/>
        <v>0</v>
      </c>
      <c r="R10" s="649">
        <f t="shared" si="4"/>
        <v>0</v>
      </c>
      <c r="S10" s="660">
        <v>0</v>
      </c>
      <c r="T10" s="649">
        <f t="shared" si="5"/>
        <v>0</v>
      </c>
      <c r="U10" s="649">
        <f t="shared" si="6"/>
        <v>0</v>
      </c>
      <c r="V10" s="650">
        <f t="shared" si="7"/>
        <v>0</v>
      </c>
      <c r="W10" s="655">
        <v>0</v>
      </c>
      <c r="X10" s="656">
        <v>0</v>
      </c>
      <c r="Y10" s="661">
        <v>0</v>
      </c>
      <c r="Z10" s="649">
        <f t="shared" si="8"/>
        <v>0</v>
      </c>
      <c r="AA10" s="649">
        <f t="shared" si="9"/>
        <v>0</v>
      </c>
      <c r="AB10" s="649">
        <f t="shared" si="10"/>
        <v>0</v>
      </c>
      <c r="AC10" s="661">
        <v>0</v>
      </c>
      <c r="AD10" s="649">
        <f t="shared" si="11"/>
        <v>0</v>
      </c>
      <c r="AE10" s="649">
        <f t="shared" si="12"/>
        <v>0</v>
      </c>
      <c r="AF10" s="650">
        <f t="shared" si="13"/>
        <v>0</v>
      </c>
      <c r="AG10" s="655">
        <v>0</v>
      </c>
      <c r="AH10" s="656">
        <v>0</v>
      </c>
      <c r="AI10" s="661">
        <v>1316616.1421512</v>
      </c>
      <c r="AJ10" s="649">
        <f t="shared" si="14"/>
        <v>10050.504901917557</v>
      </c>
      <c r="AK10" s="649">
        <f t="shared" si="15"/>
        <v>0</v>
      </c>
      <c r="AL10" s="649">
        <f t="shared" si="16"/>
        <v>0</v>
      </c>
      <c r="AM10" s="661">
        <v>350814.95812186401</v>
      </c>
      <c r="AN10" s="649">
        <f t="shared" si="17"/>
        <v>2677.9767795562138</v>
      </c>
      <c r="AO10" s="649">
        <f t="shared" si="18"/>
        <v>0</v>
      </c>
      <c r="AP10" s="650">
        <f t="shared" si="19"/>
        <v>0</v>
      </c>
      <c r="AQ10" s="655">
        <v>1</v>
      </c>
      <c r="AR10" s="656">
        <v>0</v>
      </c>
      <c r="AS10" s="661">
        <v>1086822.00691155</v>
      </c>
      <c r="AT10" s="649">
        <f t="shared" si="20"/>
        <v>19760.400125664546</v>
      </c>
      <c r="AU10" s="649">
        <f t="shared" si="21"/>
        <v>19760.400125664546</v>
      </c>
      <c r="AV10" s="649">
        <f t="shared" si="22"/>
        <v>0</v>
      </c>
      <c r="AW10" s="661">
        <v>0</v>
      </c>
      <c r="AX10" s="649">
        <f t="shared" si="23"/>
        <v>0</v>
      </c>
      <c r="AY10" s="649">
        <f t="shared" si="24"/>
        <v>0</v>
      </c>
      <c r="AZ10" s="650">
        <f t="shared" si="25"/>
        <v>0</v>
      </c>
      <c r="BA10" s="651">
        <v>1.63</v>
      </c>
      <c r="BB10" s="649">
        <f t="shared" si="26"/>
        <v>68.459999999999994</v>
      </c>
      <c r="BC10" s="649">
        <f t="shared" si="27"/>
        <v>0</v>
      </c>
      <c r="BD10" s="649">
        <f t="shared" si="28"/>
        <v>211.89999999999998</v>
      </c>
      <c r="BE10" s="650">
        <f t="shared" si="29"/>
        <v>110.83999999999999</v>
      </c>
      <c r="BF10" s="651">
        <v>1.0900000000000001</v>
      </c>
      <c r="BG10" s="649">
        <f t="shared" si="30"/>
        <v>45.78</v>
      </c>
      <c r="BH10" s="649">
        <f t="shared" si="31"/>
        <v>0</v>
      </c>
      <c r="BI10" s="649">
        <f t="shared" si="32"/>
        <v>141.70000000000002</v>
      </c>
      <c r="BJ10" s="650">
        <f t="shared" si="33"/>
        <v>74.12</v>
      </c>
      <c r="BK10" s="674">
        <v>3.2738742181577498</v>
      </c>
      <c r="BL10" s="674">
        <v>0</v>
      </c>
      <c r="BM10" s="675">
        <v>0</v>
      </c>
      <c r="BN10" s="675">
        <v>0</v>
      </c>
      <c r="BO10" s="662">
        <v>8.1673493700417499</v>
      </c>
      <c r="BP10" s="662">
        <v>2.1762062878375299</v>
      </c>
      <c r="BQ10" s="662">
        <v>6.7418701239629701</v>
      </c>
      <c r="BR10" s="675">
        <v>0</v>
      </c>
      <c r="BS10" s="652">
        <f t="shared" si="34"/>
        <v>20.359299999999998</v>
      </c>
      <c r="BT10" s="650">
        <f t="shared" si="35"/>
        <v>3282017.4341044365</v>
      </c>
      <c r="BV10" s="668"/>
      <c r="BW10" s="674"/>
      <c r="BX10" s="674"/>
      <c r="BY10" s="675"/>
      <c r="BZ10" s="675"/>
      <c r="CA10" s="662"/>
      <c r="CB10" s="662"/>
      <c r="CC10" s="662"/>
      <c r="CD10" s="675"/>
      <c r="CF10" s="671"/>
      <c r="CG10" s="661"/>
      <c r="CH10" s="661"/>
      <c r="CI10" s="661"/>
      <c r="CJ10" s="88"/>
      <c r="CK10" s="86"/>
      <c r="CL10" s="86"/>
      <c r="CM10" s="87"/>
      <c r="CN10" s="86"/>
      <c r="CO10" s="86"/>
      <c r="CP10" s="86"/>
      <c r="CQ10" s="87"/>
    </row>
    <row r="11" spans="1:97" ht="17.25" customHeight="1" x14ac:dyDescent="0.25">
      <c r="A11" s="664">
        <v>5</v>
      </c>
      <c r="B11" s="647" t="s">
        <v>8</v>
      </c>
      <c r="C11" s="648" t="s">
        <v>553</v>
      </c>
      <c r="D11" s="653">
        <v>1407</v>
      </c>
      <c r="E11" s="654">
        <v>25</v>
      </c>
      <c r="F11" s="567">
        <v>0</v>
      </c>
      <c r="G11" s="567">
        <v>71</v>
      </c>
      <c r="H11" s="569">
        <v>40</v>
      </c>
      <c r="I11" s="654">
        <v>23</v>
      </c>
      <c r="J11" s="567">
        <v>0</v>
      </c>
      <c r="K11" s="567">
        <v>69</v>
      </c>
      <c r="L11" s="569">
        <v>18</v>
      </c>
      <c r="M11" s="655">
        <v>0</v>
      </c>
      <c r="N11" s="656">
        <v>0</v>
      </c>
      <c r="O11" s="649">
        <v>273952.10251671699</v>
      </c>
      <c r="P11" s="649">
        <f t="shared" si="2"/>
        <v>11910.960978987696</v>
      </c>
      <c r="Q11" s="649">
        <f t="shared" si="3"/>
        <v>0</v>
      </c>
      <c r="R11" s="649">
        <f t="shared" si="4"/>
        <v>0</v>
      </c>
      <c r="S11" s="660">
        <v>0</v>
      </c>
      <c r="T11" s="649">
        <f t="shared" si="5"/>
        <v>0</v>
      </c>
      <c r="U11" s="649">
        <f t="shared" si="6"/>
        <v>0</v>
      </c>
      <c r="V11" s="650">
        <f t="shared" si="7"/>
        <v>0</v>
      </c>
      <c r="W11" s="655">
        <v>0</v>
      </c>
      <c r="X11" s="656">
        <v>0</v>
      </c>
      <c r="Y11" s="661">
        <v>0</v>
      </c>
      <c r="Z11" s="649">
        <f t="shared" si="8"/>
        <v>0</v>
      </c>
      <c r="AA11" s="649">
        <f t="shared" si="9"/>
        <v>0</v>
      </c>
      <c r="AB11" s="649">
        <f t="shared" si="10"/>
        <v>0</v>
      </c>
      <c r="AC11" s="661">
        <v>0</v>
      </c>
      <c r="AD11" s="649">
        <f t="shared" si="11"/>
        <v>0</v>
      </c>
      <c r="AE11" s="649">
        <f t="shared" si="12"/>
        <v>0</v>
      </c>
      <c r="AF11" s="650">
        <f t="shared" si="13"/>
        <v>0</v>
      </c>
      <c r="AG11" s="655">
        <v>0</v>
      </c>
      <c r="AH11" s="656">
        <v>0</v>
      </c>
      <c r="AI11" s="661">
        <v>938944.11387794698</v>
      </c>
      <c r="AJ11" s="649">
        <f t="shared" si="14"/>
        <v>13607.885708376043</v>
      </c>
      <c r="AK11" s="649">
        <f t="shared" si="15"/>
        <v>0</v>
      </c>
      <c r="AL11" s="649">
        <f t="shared" si="16"/>
        <v>0</v>
      </c>
      <c r="AM11" s="661">
        <v>97868.584926998999</v>
      </c>
      <c r="AN11" s="649">
        <f t="shared" si="17"/>
        <v>1418.385288797087</v>
      </c>
      <c r="AO11" s="649">
        <f t="shared" si="18"/>
        <v>0</v>
      </c>
      <c r="AP11" s="650">
        <f t="shared" si="19"/>
        <v>0</v>
      </c>
      <c r="AQ11" s="655">
        <v>0</v>
      </c>
      <c r="AR11" s="656">
        <v>0</v>
      </c>
      <c r="AS11" s="661">
        <v>352288.67582121398</v>
      </c>
      <c r="AT11" s="649">
        <f t="shared" si="20"/>
        <v>19571.593101178554</v>
      </c>
      <c r="AU11" s="649">
        <f t="shared" si="21"/>
        <v>0</v>
      </c>
      <c r="AV11" s="649">
        <f t="shared" si="22"/>
        <v>0</v>
      </c>
      <c r="AW11" s="661">
        <v>0</v>
      </c>
      <c r="AX11" s="649">
        <f t="shared" si="23"/>
        <v>0</v>
      </c>
      <c r="AY11" s="649">
        <f t="shared" si="24"/>
        <v>0</v>
      </c>
      <c r="AZ11" s="650">
        <f t="shared" si="25"/>
        <v>0</v>
      </c>
      <c r="BA11" s="651">
        <v>1.47</v>
      </c>
      <c r="BB11" s="649">
        <f t="shared" si="26"/>
        <v>36.75</v>
      </c>
      <c r="BC11" s="649">
        <f t="shared" si="27"/>
        <v>0</v>
      </c>
      <c r="BD11" s="649">
        <f t="shared" si="28"/>
        <v>104.37</v>
      </c>
      <c r="BE11" s="650">
        <f t="shared" si="29"/>
        <v>58.8</v>
      </c>
      <c r="BF11" s="651">
        <v>1.0900000000000001</v>
      </c>
      <c r="BG11" s="649">
        <f t="shared" si="30"/>
        <v>27.250000000000004</v>
      </c>
      <c r="BH11" s="649">
        <f t="shared" si="31"/>
        <v>0</v>
      </c>
      <c r="BI11" s="649">
        <f t="shared" si="32"/>
        <v>77.39</v>
      </c>
      <c r="BJ11" s="650">
        <f t="shared" si="33"/>
        <v>43.6</v>
      </c>
      <c r="BK11" s="674">
        <v>1.69940384313971</v>
      </c>
      <c r="BL11" s="674">
        <v>0</v>
      </c>
      <c r="BM11" s="675">
        <v>0</v>
      </c>
      <c r="BN11" s="675">
        <v>0</v>
      </c>
      <c r="BO11" s="662">
        <v>5.8245409360208198</v>
      </c>
      <c r="BP11" s="662">
        <v>0.60710703739694005</v>
      </c>
      <c r="BQ11" s="662">
        <v>2.1853481834425299</v>
      </c>
      <c r="BR11" s="675">
        <v>0</v>
      </c>
      <c r="BS11" s="652">
        <f t="shared" si="34"/>
        <v>10.3164</v>
      </c>
      <c r="BT11" s="650">
        <f t="shared" si="35"/>
        <v>1663053.4771428788</v>
      </c>
      <c r="BV11" s="668"/>
      <c r="BW11" s="674"/>
      <c r="BX11" s="674"/>
      <c r="BY11" s="675"/>
      <c r="BZ11" s="675"/>
      <c r="CA11" s="662"/>
      <c r="CB11" s="662"/>
      <c r="CC11" s="662"/>
      <c r="CD11" s="675"/>
      <c r="CF11" s="671"/>
      <c r="CG11" s="661"/>
      <c r="CH11" s="661"/>
      <c r="CI11" s="661"/>
      <c r="CJ11" s="88"/>
      <c r="CK11" s="86"/>
      <c r="CL11" s="86"/>
      <c r="CM11" s="87"/>
      <c r="CN11" s="86"/>
      <c r="CO11" s="86"/>
      <c r="CP11" s="86"/>
      <c r="CQ11" s="87"/>
    </row>
    <row r="12" spans="1:97" ht="17.25" customHeight="1" x14ac:dyDescent="0.25">
      <c r="A12" s="664">
        <v>6</v>
      </c>
      <c r="B12" s="647" t="s">
        <v>9</v>
      </c>
      <c r="C12" s="648" t="s">
        <v>554</v>
      </c>
      <c r="D12" s="653">
        <v>16249</v>
      </c>
      <c r="E12" s="654">
        <v>317</v>
      </c>
      <c r="F12" s="567">
        <v>0</v>
      </c>
      <c r="G12" s="567">
        <v>979</v>
      </c>
      <c r="H12" s="569">
        <v>463</v>
      </c>
      <c r="I12" s="654">
        <v>321</v>
      </c>
      <c r="J12" s="567">
        <v>0</v>
      </c>
      <c r="K12" s="567">
        <v>993</v>
      </c>
      <c r="L12" s="569">
        <v>496</v>
      </c>
      <c r="M12" s="655">
        <v>3</v>
      </c>
      <c r="N12" s="656">
        <v>0</v>
      </c>
      <c r="O12" s="649">
        <v>3154934.5286348499</v>
      </c>
      <c r="P12" s="649">
        <f t="shared" si="2"/>
        <v>9828.4564754979747</v>
      </c>
      <c r="Q12" s="649">
        <f t="shared" si="3"/>
        <v>29485.369426493926</v>
      </c>
      <c r="R12" s="649">
        <f t="shared" si="4"/>
        <v>0</v>
      </c>
      <c r="S12" s="660">
        <v>156118.21289765701</v>
      </c>
      <c r="T12" s="649">
        <f t="shared" si="5"/>
        <v>486.34957288989722</v>
      </c>
      <c r="U12" s="649">
        <f t="shared" si="6"/>
        <v>1459.0487186696917</v>
      </c>
      <c r="V12" s="650">
        <f t="shared" si="7"/>
        <v>0</v>
      </c>
      <c r="W12" s="655">
        <v>0</v>
      </c>
      <c r="X12" s="656">
        <v>0</v>
      </c>
      <c r="Y12" s="661">
        <v>0</v>
      </c>
      <c r="Z12" s="649">
        <f t="shared" si="8"/>
        <v>0</v>
      </c>
      <c r="AA12" s="649">
        <f t="shared" si="9"/>
        <v>0</v>
      </c>
      <c r="AB12" s="649">
        <f t="shared" si="10"/>
        <v>0</v>
      </c>
      <c r="AC12" s="661">
        <v>0</v>
      </c>
      <c r="AD12" s="649">
        <f t="shared" si="11"/>
        <v>0</v>
      </c>
      <c r="AE12" s="649">
        <f t="shared" si="12"/>
        <v>0</v>
      </c>
      <c r="AF12" s="650">
        <f t="shared" si="13"/>
        <v>0</v>
      </c>
      <c r="AG12" s="655">
        <v>22</v>
      </c>
      <c r="AH12" s="656">
        <v>0</v>
      </c>
      <c r="AI12" s="661">
        <v>10011721.055454001</v>
      </c>
      <c r="AJ12" s="649">
        <f t="shared" si="14"/>
        <v>10082.297135401814</v>
      </c>
      <c r="AK12" s="649">
        <f t="shared" si="15"/>
        <v>221810.5369788399</v>
      </c>
      <c r="AL12" s="649">
        <f t="shared" si="16"/>
        <v>0</v>
      </c>
      <c r="AM12" s="661">
        <v>3188445.3025260898</v>
      </c>
      <c r="AN12" s="649">
        <f t="shared" si="17"/>
        <v>3210.9217548097581</v>
      </c>
      <c r="AO12" s="649">
        <f t="shared" si="18"/>
        <v>70640.278605814674</v>
      </c>
      <c r="AP12" s="650">
        <f t="shared" si="19"/>
        <v>0</v>
      </c>
      <c r="AQ12" s="655">
        <v>15</v>
      </c>
      <c r="AR12" s="656">
        <v>0</v>
      </c>
      <c r="AS12" s="661">
        <v>7734472.0021545198</v>
      </c>
      <c r="AT12" s="649">
        <f t="shared" si="20"/>
        <v>15593.693552730887</v>
      </c>
      <c r="AU12" s="649">
        <f t="shared" si="21"/>
        <v>233905.4032909633</v>
      </c>
      <c r="AV12" s="649">
        <f t="shared" si="22"/>
        <v>0</v>
      </c>
      <c r="AW12" s="661">
        <v>274078.93871113099</v>
      </c>
      <c r="AX12" s="649">
        <f t="shared" si="23"/>
        <v>552.57850546598991</v>
      </c>
      <c r="AY12" s="649">
        <f t="shared" si="24"/>
        <v>8288.6775819898485</v>
      </c>
      <c r="AZ12" s="650">
        <f t="shared" si="25"/>
        <v>0</v>
      </c>
      <c r="BA12" s="651">
        <v>1.25</v>
      </c>
      <c r="BB12" s="649">
        <f t="shared" si="26"/>
        <v>396.25</v>
      </c>
      <c r="BC12" s="649">
        <f t="shared" si="27"/>
        <v>0</v>
      </c>
      <c r="BD12" s="649">
        <f t="shared" si="28"/>
        <v>1223.75</v>
      </c>
      <c r="BE12" s="650">
        <f t="shared" si="29"/>
        <v>578.75</v>
      </c>
      <c r="BF12" s="651">
        <v>1.44</v>
      </c>
      <c r="BG12" s="649">
        <f t="shared" si="30"/>
        <v>456.47999999999996</v>
      </c>
      <c r="BH12" s="649">
        <f t="shared" si="31"/>
        <v>0</v>
      </c>
      <c r="BI12" s="649">
        <f t="shared" si="32"/>
        <v>1409.76</v>
      </c>
      <c r="BJ12" s="650">
        <f t="shared" si="33"/>
        <v>666.72</v>
      </c>
      <c r="BK12" s="674">
        <v>19.570968112898701</v>
      </c>
      <c r="BL12" s="674">
        <v>0.96844626686590995</v>
      </c>
      <c r="BM12" s="675">
        <v>0</v>
      </c>
      <c r="BN12" s="675">
        <v>0</v>
      </c>
      <c r="BO12" s="662">
        <v>62.105591020397803</v>
      </c>
      <c r="BP12" s="662">
        <v>19.778845100934898</v>
      </c>
      <c r="BQ12" s="662">
        <v>47.979158854295697</v>
      </c>
      <c r="BR12" s="675">
        <v>1.7001906446070301</v>
      </c>
      <c r="BS12" s="652">
        <f t="shared" si="34"/>
        <v>152.10320000000004</v>
      </c>
      <c r="BT12" s="650">
        <f t="shared" si="35"/>
        <v>24519770.040378314</v>
      </c>
      <c r="BV12" s="668"/>
      <c r="BW12" s="674"/>
      <c r="BX12" s="674"/>
      <c r="BY12" s="675"/>
      <c r="BZ12" s="675"/>
      <c r="CA12" s="662"/>
      <c r="CB12" s="662"/>
      <c r="CC12" s="662"/>
      <c r="CD12" s="675"/>
      <c r="CF12" s="671"/>
      <c r="CG12" s="661"/>
      <c r="CH12" s="661"/>
      <c r="CI12" s="661"/>
      <c r="CJ12" s="88"/>
      <c r="CK12" s="86"/>
      <c r="CL12" s="86"/>
      <c r="CM12" s="87"/>
      <c r="CN12" s="86"/>
      <c r="CO12" s="86"/>
      <c r="CP12" s="86"/>
      <c r="CQ12" s="87"/>
    </row>
    <row r="13" spans="1:97" ht="17.25" customHeight="1" x14ac:dyDescent="0.25">
      <c r="A13" s="664">
        <v>7</v>
      </c>
      <c r="B13" s="647" t="s">
        <v>10</v>
      </c>
      <c r="C13" s="648" t="s">
        <v>555</v>
      </c>
      <c r="D13" s="653">
        <v>2570</v>
      </c>
      <c r="E13" s="654">
        <v>59</v>
      </c>
      <c r="F13" s="567">
        <v>0</v>
      </c>
      <c r="G13" s="567">
        <v>149</v>
      </c>
      <c r="H13" s="569">
        <v>73</v>
      </c>
      <c r="I13" s="654">
        <v>59</v>
      </c>
      <c r="J13" s="567">
        <v>0</v>
      </c>
      <c r="K13" s="567">
        <v>150</v>
      </c>
      <c r="L13" s="569">
        <v>66</v>
      </c>
      <c r="M13" s="655">
        <v>0</v>
      </c>
      <c r="N13" s="656">
        <v>0</v>
      </c>
      <c r="O13" s="649">
        <v>589499.574710374</v>
      </c>
      <c r="P13" s="649">
        <f t="shared" si="2"/>
        <v>9991.5182154300674</v>
      </c>
      <c r="Q13" s="649">
        <f t="shared" si="3"/>
        <v>0</v>
      </c>
      <c r="R13" s="649">
        <f t="shared" si="4"/>
        <v>0</v>
      </c>
      <c r="S13" s="660">
        <v>0</v>
      </c>
      <c r="T13" s="649">
        <f t="shared" si="5"/>
        <v>0</v>
      </c>
      <c r="U13" s="649">
        <f t="shared" si="6"/>
        <v>0</v>
      </c>
      <c r="V13" s="650">
        <f t="shared" si="7"/>
        <v>0</v>
      </c>
      <c r="W13" s="655">
        <v>0</v>
      </c>
      <c r="X13" s="656">
        <v>0</v>
      </c>
      <c r="Y13" s="661">
        <v>0</v>
      </c>
      <c r="Z13" s="649">
        <f t="shared" si="8"/>
        <v>0</v>
      </c>
      <c r="AA13" s="649">
        <f t="shared" si="9"/>
        <v>0</v>
      </c>
      <c r="AB13" s="649">
        <f t="shared" si="10"/>
        <v>0</v>
      </c>
      <c r="AC13" s="661">
        <v>0</v>
      </c>
      <c r="AD13" s="649">
        <f t="shared" si="11"/>
        <v>0</v>
      </c>
      <c r="AE13" s="649">
        <f t="shared" si="12"/>
        <v>0</v>
      </c>
      <c r="AF13" s="650">
        <f t="shared" si="13"/>
        <v>0</v>
      </c>
      <c r="AG13" s="655">
        <v>2</v>
      </c>
      <c r="AH13" s="656">
        <v>0</v>
      </c>
      <c r="AI13" s="661">
        <v>2044490.99001892</v>
      </c>
      <c r="AJ13" s="649">
        <f t="shared" si="14"/>
        <v>13629.939933459467</v>
      </c>
      <c r="AK13" s="649">
        <f t="shared" si="15"/>
        <v>27259.879866918935</v>
      </c>
      <c r="AL13" s="649">
        <f t="shared" si="16"/>
        <v>0</v>
      </c>
      <c r="AM13" s="661">
        <v>489412.73433509201</v>
      </c>
      <c r="AN13" s="649">
        <f t="shared" si="17"/>
        <v>3262.751562233947</v>
      </c>
      <c r="AO13" s="649">
        <f t="shared" si="18"/>
        <v>6525.5031244678939</v>
      </c>
      <c r="AP13" s="650">
        <f t="shared" si="19"/>
        <v>0</v>
      </c>
      <c r="AQ13" s="655">
        <v>1</v>
      </c>
      <c r="AR13" s="656">
        <v>0</v>
      </c>
      <c r="AS13" s="661">
        <v>1122087.0245014699</v>
      </c>
      <c r="AT13" s="649">
        <f t="shared" si="20"/>
        <v>17001.318553052573</v>
      </c>
      <c r="AU13" s="649">
        <f t="shared" si="21"/>
        <v>17001.318553052573</v>
      </c>
      <c r="AV13" s="649">
        <f t="shared" si="22"/>
        <v>0</v>
      </c>
      <c r="AW13" s="661">
        <v>0</v>
      </c>
      <c r="AX13" s="649">
        <f t="shared" si="23"/>
        <v>0</v>
      </c>
      <c r="AY13" s="649">
        <f t="shared" si="24"/>
        <v>0</v>
      </c>
      <c r="AZ13" s="650">
        <f t="shared" si="25"/>
        <v>0</v>
      </c>
      <c r="BA13" s="651">
        <v>1.44</v>
      </c>
      <c r="BB13" s="649">
        <f t="shared" si="26"/>
        <v>84.96</v>
      </c>
      <c r="BC13" s="649">
        <f t="shared" si="27"/>
        <v>0</v>
      </c>
      <c r="BD13" s="649">
        <f t="shared" si="28"/>
        <v>214.56</v>
      </c>
      <c r="BE13" s="650">
        <f t="shared" si="29"/>
        <v>105.11999999999999</v>
      </c>
      <c r="BF13" s="651">
        <v>1.1399999999999999</v>
      </c>
      <c r="BG13" s="649">
        <f t="shared" si="30"/>
        <v>67.259999999999991</v>
      </c>
      <c r="BH13" s="649">
        <f t="shared" si="31"/>
        <v>0</v>
      </c>
      <c r="BI13" s="649">
        <f t="shared" si="32"/>
        <v>169.85999999999999</v>
      </c>
      <c r="BJ13" s="650">
        <f t="shared" si="33"/>
        <v>83.22</v>
      </c>
      <c r="BK13" s="674">
        <v>3.6568357519026602</v>
      </c>
      <c r="BL13" s="674">
        <v>0</v>
      </c>
      <c r="BM13" s="675">
        <v>0</v>
      </c>
      <c r="BN13" s="675">
        <v>0</v>
      </c>
      <c r="BO13" s="662">
        <v>12.6825668202004</v>
      </c>
      <c r="BP13" s="662">
        <v>3.03596823667311</v>
      </c>
      <c r="BQ13" s="662">
        <v>6.9606291912238101</v>
      </c>
      <c r="BR13" s="675">
        <v>0</v>
      </c>
      <c r="BS13" s="652">
        <f t="shared" si="34"/>
        <v>26.335999999999981</v>
      </c>
      <c r="BT13" s="650">
        <f t="shared" si="35"/>
        <v>4245490.3235658593</v>
      </c>
      <c r="BV13" s="668"/>
      <c r="BW13" s="674"/>
      <c r="BX13" s="674"/>
      <c r="BY13" s="675"/>
      <c r="BZ13" s="675"/>
      <c r="CA13" s="662"/>
      <c r="CB13" s="662"/>
      <c r="CC13" s="662"/>
      <c r="CD13" s="675"/>
      <c r="CF13" s="671"/>
      <c r="CG13" s="661"/>
      <c r="CH13" s="661"/>
      <c r="CI13" s="661"/>
      <c r="CJ13" s="88"/>
      <c r="CK13" s="86"/>
      <c r="CL13" s="86"/>
      <c r="CM13" s="87"/>
      <c r="CN13" s="86"/>
      <c r="CO13" s="86"/>
      <c r="CP13" s="86"/>
      <c r="CQ13" s="87"/>
    </row>
    <row r="14" spans="1:97" ht="17.25" customHeight="1" x14ac:dyDescent="0.25">
      <c r="A14" s="664">
        <v>8</v>
      </c>
      <c r="B14" s="647" t="s">
        <v>11</v>
      </c>
      <c r="C14" s="648" t="s">
        <v>556</v>
      </c>
      <c r="D14" s="653">
        <v>1262</v>
      </c>
      <c r="E14" s="654">
        <v>0</v>
      </c>
      <c r="F14" s="567">
        <v>51</v>
      </c>
      <c r="G14" s="567">
        <v>47</v>
      </c>
      <c r="H14" s="569">
        <v>30</v>
      </c>
      <c r="I14" s="654">
        <v>0</v>
      </c>
      <c r="J14" s="567">
        <v>41</v>
      </c>
      <c r="K14" s="567">
        <v>41</v>
      </c>
      <c r="L14" s="569">
        <v>0</v>
      </c>
      <c r="M14" s="655">
        <v>0</v>
      </c>
      <c r="N14" s="656">
        <v>0</v>
      </c>
      <c r="O14" s="649">
        <v>0</v>
      </c>
      <c r="P14" s="649">
        <f t="shared" si="2"/>
        <v>0</v>
      </c>
      <c r="Q14" s="649">
        <f t="shared" si="3"/>
        <v>0</v>
      </c>
      <c r="R14" s="649">
        <f t="shared" si="4"/>
        <v>0</v>
      </c>
      <c r="S14" s="660">
        <v>0</v>
      </c>
      <c r="T14" s="649">
        <f t="shared" si="5"/>
        <v>0</v>
      </c>
      <c r="U14" s="649">
        <f t="shared" si="6"/>
        <v>0</v>
      </c>
      <c r="V14" s="650">
        <f t="shared" si="7"/>
        <v>0</v>
      </c>
      <c r="W14" s="655">
        <v>0</v>
      </c>
      <c r="X14" s="656">
        <v>0</v>
      </c>
      <c r="Y14" s="661">
        <v>403486.24907328002</v>
      </c>
      <c r="Z14" s="649">
        <f t="shared" si="8"/>
        <v>9841.128026177561</v>
      </c>
      <c r="AA14" s="649">
        <f t="shared" si="9"/>
        <v>0</v>
      </c>
      <c r="AB14" s="649">
        <f t="shared" si="10"/>
        <v>0</v>
      </c>
      <c r="AC14" s="661">
        <v>0</v>
      </c>
      <c r="AD14" s="649">
        <f t="shared" si="11"/>
        <v>0</v>
      </c>
      <c r="AE14" s="649">
        <f t="shared" si="12"/>
        <v>0</v>
      </c>
      <c r="AF14" s="650">
        <f t="shared" si="13"/>
        <v>0</v>
      </c>
      <c r="AG14" s="655">
        <v>1</v>
      </c>
      <c r="AH14" s="656">
        <v>0</v>
      </c>
      <c r="AI14" s="661">
        <v>610878.53088996594</v>
      </c>
      <c r="AJ14" s="649">
        <f t="shared" si="14"/>
        <v>14899.476363169901</v>
      </c>
      <c r="AK14" s="649">
        <f t="shared" si="15"/>
        <v>14899.476363169901</v>
      </c>
      <c r="AL14" s="649">
        <f t="shared" si="16"/>
        <v>0</v>
      </c>
      <c r="AM14" s="661">
        <v>42220.017566661998</v>
      </c>
      <c r="AN14" s="649">
        <f t="shared" si="17"/>
        <v>1029.7565260161464</v>
      </c>
      <c r="AO14" s="649">
        <f t="shared" si="18"/>
        <v>1029.7565260161464</v>
      </c>
      <c r="AP14" s="650">
        <f t="shared" si="19"/>
        <v>0</v>
      </c>
      <c r="AQ14" s="655">
        <v>0</v>
      </c>
      <c r="AR14" s="656">
        <v>0</v>
      </c>
      <c r="AS14" s="661">
        <v>0</v>
      </c>
      <c r="AT14" s="649">
        <f t="shared" si="20"/>
        <v>0</v>
      </c>
      <c r="AU14" s="649">
        <f t="shared" si="21"/>
        <v>0</v>
      </c>
      <c r="AV14" s="649">
        <f t="shared" si="22"/>
        <v>0</v>
      </c>
      <c r="AW14" s="661">
        <v>0</v>
      </c>
      <c r="AX14" s="649">
        <f t="shared" si="23"/>
        <v>0</v>
      </c>
      <c r="AY14" s="649">
        <f t="shared" si="24"/>
        <v>0</v>
      </c>
      <c r="AZ14" s="650">
        <f t="shared" si="25"/>
        <v>0</v>
      </c>
      <c r="BA14" s="651">
        <v>1.74</v>
      </c>
      <c r="BB14" s="649">
        <f t="shared" si="26"/>
        <v>0</v>
      </c>
      <c r="BC14" s="649">
        <f t="shared" si="27"/>
        <v>88.74</v>
      </c>
      <c r="BD14" s="649">
        <f t="shared" si="28"/>
        <v>81.78</v>
      </c>
      <c r="BE14" s="650">
        <f t="shared" si="29"/>
        <v>52.2</v>
      </c>
      <c r="BF14" s="651">
        <v>1.1299999999999999</v>
      </c>
      <c r="BG14" s="649">
        <f t="shared" si="30"/>
        <v>0</v>
      </c>
      <c r="BH14" s="649">
        <f t="shared" si="31"/>
        <v>57.629999999999995</v>
      </c>
      <c r="BI14" s="649">
        <f t="shared" si="32"/>
        <v>53.109999999999992</v>
      </c>
      <c r="BJ14" s="650">
        <f t="shared" si="33"/>
        <v>33.9</v>
      </c>
      <c r="BK14" s="674">
        <v>0</v>
      </c>
      <c r="BL14" s="674">
        <v>0</v>
      </c>
      <c r="BM14" s="675">
        <v>2.5029414851354002</v>
      </c>
      <c r="BN14" s="675">
        <v>0</v>
      </c>
      <c r="BO14" s="662">
        <v>3.7894555783619102</v>
      </c>
      <c r="BP14" s="662">
        <v>0.26190293650267998</v>
      </c>
      <c r="BQ14" s="662">
        <v>0</v>
      </c>
      <c r="BR14" s="675">
        <v>0</v>
      </c>
      <c r="BS14" s="652">
        <f t="shared" si="34"/>
        <v>6.5542999999999898</v>
      </c>
      <c r="BT14" s="650">
        <f t="shared" si="35"/>
        <v>1056584.7975299091</v>
      </c>
      <c r="BV14" s="668"/>
      <c r="BW14" s="674"/>
      <c r="BX14" s="674"/>
      <c r="BY14" s="675"/>
      <c r="BZ14" s="675"/>
      <c r="CA14" s="662"/>
      <c r="CB14" s="662"/>
      <c r="CC14" s="662"/>
      <c r="CD14" s="675"/>
      <c r="CF14" s="671"/>
      <c r="CG14" s="661"/>
      <c r="CH14" s="661"/>
      <c r="CI14" s="661"/>
      <c r="CJ14" s="88"/>
      <c r="CK14" s="86"/>
      <c r="CL14" s="86"/>
      <c r="CM14" s="87"/>
      <c r="CN14" s="86"/>
      <c r="CO14" s="86"/>
      <c r="CP14" s="86"/>
      <c r="CQ14" s="87"/>
    </row>
    <row r="15" spans="1:97" ht="17.25" customHeight="1" x14ac:dyDescent="0.25">
      <c r="A15" s="664">
        <v>9</v>
      </c>
      <c r="B15" s="647" t="s">
        <v>492</v>
      </c>
      <c r="C15" s="648" t="s">
        <v>557</v>
      </c>
      <c r="D15" s="653">
        <v>2697</v>
      </c>
      <c r="E15" s="654">
        <v>53</v>
      </c>
      <c r="F15" s="567">
        <v>0</v>
      </c>
      <c r="G15" s="567">
        <v>153</v>
      </c>
      <c r="H15" s="569">
        <v>74</v>
      </c>
      <c r="I15" s="654">
        <v>64</v>
      </c>
      <c r="J15" s="567">
        <v>0</v>
      </c>
      <c r="K15" s="567">
        <v>153</v>
      </c>
      <c r="L15" s="569">
        <v>0</v>
      </c>
      <c r="M15" s="655">
        <v>0</v>
      </c>
      <c r="N15" s="656">
        <v>0</v>
      </c>
      <c r="O15" s="649">
        <v>714190.43700341601</v>
      </c>
      <c r="P15" s="649">
        <f t="shared" si="2"/>
        <v>11159.225578178375</v>
      </c>
      <c r="Q15" s="649">
        <f t="shared" si="3"/>
        <v>0</v>
      </c>
      <c r="R15" s="649">
        <f t="shared" si="4"/>
        <v>0</v>
      </c>
      <c r="S15" s="660">
        <v>0</v>
      </c>
      <c r="T15" s="649">
        <f t="shared" si="5"/>
        <v>0</v>
      </c>
      <c r="U15" s="649">
        <f t="shared" si="6"/>
        <v>0</v>
      </c>
      <c r="V15" s="650">
        <f t="shared" si="7"/>
        <v>0</v>
      </c>
      <c r="W15" s="655">
        <v>0</v>
      </c>
      <c r="X15" s="656">
        <v>0</v>
      </c>
      <c r="Y15" s="661">
        <v>0</v>
      </c>
      <c r="Z15" s="649">
        <f t="shared" si="8"/>
        <v>0</v>
      </c>
      <c r="AA15" s="649">
        <f t="shared" si="9"/>
        <v>0</v>
      </c>
      <c r="AB15" s="649">
        <f t="shared" si="10"/>
        <v>0</v>
      </c>
      <c r="AC15" s="661">
        <v>0</v>
      </c>
      <c r="AD15" s="649">
        <f t="shared" si="11"/>
        <v>0</v>
      </c>
      <c r="AE15" s="649">
        <f t="shared" si="12"/>
        <v>0</v>
      </c>
      <c r="AF15" s="650">
        <f t="shared" si="13"/>
        <v>0</v>
      </c>
      <c r="AG15" s="655">
        <v>0</v>
      </c>
      <c r="AH15" s="656">
        <v>0</v>
      </c>
      <c r="AI15" s="661">
        <v>1723677.9205763801</v>
      </c>
      <c r="AJ15" s="649">
        <f t="shared" si="14"/>
        <v>11265.868761937125</v>
      </c>
      <c r="AK15" s="649">
        <f t="shared" si="15"/>
        <v>0</v>
      </c>
      <c r="AL15" s="649">
        <f t="shared" si="16"/>
        <v>0</v>
      </c>
      <c r="AM15" s="661">
        <v>0</v>
      </c>
      <c r="AN15" s="649">
        <f t="shared" si="17"/>
        <v>0</v>
      </c>
      <c r="AO15" s="649">
        <f t="shared" si="18"/>
        <v>0</v>
      </c>
      <c r="AP15" s="650">
        <f t="shared" si="19"/>
        <v>0</v>
      </c>
      <c r="AQ15" s="655">
        <v>0</v>
      </c>
      <c r="AR15" s="656">
        <v>0</v>
      </c>
      <c r="AS15" s="661">
        <v>0</v>
      </c>
      <c r="AT15" s="649">
        <f t="shared" si="20"/>
        <v>0</v>
      </c>
      <c r="AU15" s="649">
        <f t="shared" si="21"/>
        <v>0</v>
      </c>
      <c r="AV15" s="649">
        <f t="shared" si="22"/>
        <v>0</v>
      </c>
      <c r="AW15" s="661">
        <v>0</v>
      </c>
      <c r="AX15" s="649">
        <f t="shared" si="23"/>
        <v>0</v>
      </c>
      <c r="AY15" s="649">
        <f t="shared" si="24"/>
        <v>0</v>
      </c>
      <c r="AZ15" s="650">
        <f t="shared" si="25"/>
        <v>0</v>
      </c>
      <c r="BA15" s="651">
        <v>1.55</v>
      </c>
      <c r="BB15" s="649">
        <f t="shared" si="26"/>
        <v>82.15</v>
      </c>
      <c r="BC15" s="649">
        <f t="shared" si="27"/>
        <v>0</v>
      </c>
      <c r="BD15" s="649">
        <f t="shared" si="28"/>
        <v>237.15</v>
      </c>
      <c r="BE15" s="650">
        <f t="shared" si="29"/>
        <v>114.7</v>
      </c>
      <c r="BF15" s="651">
        <v>1.1000000000000001</v>
      </c>
      <c r="BG15" s="649">
        <f t="shared" si="30"/>
        <v>58.300000000000004</v>
      </c>
      <c r="BH15" s="649">
        <f t="shared" si="31"/>
        <v>0</v>
      </c>
      <c r="BI15" s="649">
        <f t="shared" si="32"/>
        <v>168.3</v>
      </c>
      <c r="BJ15" s="650">
        <f t="shared" si="33"/>
        <v>81.400000000000006</v>
      </c>
      <c r="BK15" s="674">
        <v>4.4303291058084504</v>
      </c>
      <c r="BL15" s="674">
        <v>0</v>
      </c>
      <c r="BM15" s="675">
        <v>0</v>
      </c>
      <c r="BN15" s="675">
        <v>0</v>
      </c>
      <c r="BO15" s="662">
        <v>10.6924708941915</v>
      </c>
      <c r="BP15" s="662">
        <v>0</v>
      </c>
      <c r="BQ15" s="662">
        <v>0</v>
      </c>
      <c r="BR15" s="675">
        <v>0</v>
      </c>
      <c r="BS15" s="652">
        <f t="shared" si="34"/>
        <v>15.12279999999995</v>
      </c>
      <c r="BT15" s="650">
        <f t="shared" si="35"/>
        <v>2437868.3575797998</v>
      </c>
      <c r="BV15" s="668"/>
      <c r="BW15" s="674"/>
      <c r="BX15" s="674"/>
      <c r="BY15" s="675"/>
      <c r="BZ15" s="675"/>
      <c r="CA15" s="662"/>
      <c r="CB15" s="662"/>
      <c r="CC15" s="662"/>
      <c r="CD15" s="675"/>
      <c r="CF15" s="671"/>
      <c r="CG15" s="661"/>
      <c r="CH15" s="661"/>
      <c r="CI15" s="661"/>
      <c r="CJ15" s="88"/>
      <c r="CK15" s="86"/>
      <c r="CL15" s="86"/>
      <c r="CM15" s="87"/>
      <c r="CN15" s="86"/>
      <c r="CO15" s="86"/>
      <c r="CP15" s="86"/>
      <c r="CQ15" s="87"/>
    </row>
    <row r="16" spans="1:97" ht="17.25" customHeight="1" x14ac:dyDescent="0.25">
      <c r="A16" s="664">
        <v>10</v>
      </c>
      <c r="B16" s="647" t="s">
        <v>12</v>
      </c>
      <c r="C16" s="648" t="s">
        <v>558</v>
      </c>
      <c r="D16" s="653">
        <v>3818</v>
      </c>
      <c r="E16" s="654">
        <v>76</v>
      </c>
      <c r="F16" s="567">
        <v>0</v>
      </c>
      <c r="G16" s="567">
        <v>234</v>
      </c>
      <c r="H16" s="569">
        <v>124</v>
      </c>
      <c r="I16" s="654">
        <v>76</v>
      </c>
      <c r="J16" s="567">
        <v>0</v>
      </c>
      <c r="K16" s="567">
        <v>237</v>
      </c>
      <c r="L16" s="569">
        <v>115</v>
      </c>
      <c r="M16" s="655">
        <v>2</v>
      </c>
      <c r="N16" s="656">
        <v>0</v>
      </c>
      <c r="O16" s="649">
        <v>687458.42003115301</v>
      </c>
      <c r="P16" s="649">
        <f t="shared" si="2"/>
        <v>9045.5055267256976</v>
      </c>
      <c r="Q16" s="649">
        <f t="shared" si="3"/>
        <v>18091.011053451395</v>
      </c>
      <c r="R16" s="649">
        <f t="shared" si="4"/>
        <v>0</v>
      </c>
      <c r="S16" s="660">
        <v>5837.1230872100004</v>
      </c>
      <c r="T16" s="649">
        <f t="shared" si="5"/>
        <v>76.804251147500011</v>
      </c>
      <c r="U16" s="649">
        <f t="shared" si="6"/>
        <v>153.60850229500002</v>
      </c>
      <c r="V16" s="650">
        <f t="shared" si="7"/>
        <v>0</v>
      </c>
      <c r="W16" s="655">
        <v>0</v>
      </c>
      <c r="X16" s="656">
        <v>0</v>
      </c>
      <c r="Y16" s="661">
        <v>0</v>
      </c>
      <c r="Z16" s="649">
        <f t="shared" si="8"/>
        <v>0</v>
      </c>
      <c r="AA16" s="649">
        <f t="shared" si="9"/>
        <v>0</v>
      </c>
      <c r="AB16" s="649">
        <f t="shared" si="10"/>
        <v>0</v>
      </c>
      <c r="AC16" s="661">
        <v>0</v>
      </c>
      <c r="AD16" s="649">
        <f t="shared" si="11"/>
        <v>0</v>
      </c>
      <c r="AE16" s="649">
        <f t="shared" si="12"/>
        <v>0</v>
      </c>
      <c r="AF16" s="650">
        <f t="shared" si="13"/>
        <v>0</v>
      </c>
      <c r="AG16" s="655">
        <v>5</v>
      </c>
      <c r="AH16" s="656">
        <v>0</v>
      </c>
      <c r="AI16" s="661">
        <v>2939539.26685618</v>
      </c>
      <c r="AJ16" s="649">
        <f t="shared" si="14"/>
        <v>12403.119269435359</v>
      </c>
      <c r="AK16" s="649">
        <f t="shared" si="15"/>
        <v>62015.596347176797</v>
      </c>
      <c r="AL16" s="649">
        <f t="shared" si="16"/>
        <v>0</v>
      </c>
      <c r="AM16" s="661">
        <v>1584601.2666056401</v>
      </c>
      <c r="AN16" s="649">
        <f t="shared" si="17"/>
        <v>6686.0812936946841</v>
      </c>
      <c r="AO16" s="649">
        <f t="shared" si="18"/>
        <v>33430.406468473418</v>
      </c>
      <c r="AP16" s="650">
        <f t="shared" si="19"/>
        <v>0</v>
      </c>
      <c r="AQ16" s="655">
        <v>1</v>
      </c>
      <c r="AR16" s="656">
        <v>0</v>
      </c>
      <c r="AS16" s="661">
        <v>2207408.0138894501</v>
      </c>
      <c r="AT16" s="649">
        <f t="shared" si="20"/>
        <v>19194.852294690871</v>
      </c>
      <c r="AU16" s="649">
        <f t="shared" si="21"/>
        <v>19194.852294690871</v>
      </c>
      <c r="AV16" s="649">
        <f t="shared" si="22"/>
        <v>0</v>
      </c>
      <c r="AW16" s="661">
        <v>47644.459749526999</v>
      </c>
      <c r="AX16" s="649">
        <f t="shared" si="23"/>
        <v>414.29964999588697</v>
      </c>
      <c r="AY16" s="649">
        <f t="shared" si="24"/>
        <v>414.29964999588697</v>
      </c>
      <c r="AZ16" s="650">
        <f t="shared" si="25"/>
        <v>0</v>
      </c>
      <c r="BA16" s="651">
        <v>1.52</v>
      </c>
      <c r="BB16" s="649">
        <f t="shared" si="26"/>
        <v>115.52</v>
      </c>
      <c r="BC16" s="649">
        <f t="shared" si="27"/>
        <v>0</v>
      </c>
      <c r="BD16" s="649">
        <f t="shared" si="28"/>
        <v>355.68</v>
      </c>
      <c r="BE16" s="650">
        <f t="shared" si="29"/>
        <v>188.48</v>
      </c>
      <c r="BF16" s="651">
        <v>1.19</v>
      </c>
      <c r="BG16" s="649">
        <f t="shared" si="30"/>
        <v>90.44</v>
      </c>
      <c r="BH16" s="649">
        <f t="shared" si="31"/>
        <v>0</v>
      </c>
      <c r="BI16" s="649">
        <f t="shared" si="32"/>
        <v>278.45999999999998</v>
      </c>
      <c r="BJ16" s="650">
        <f t="shared" si="33"/>
        <v>147.56</v>
      </c>
      <c r="BK16" s="674">
        <v>4.2645027005346803</v>
      </c>
      <c r="BL16" s="674">
        <v>3.6209356731179997E-2</v>
      </c>
      <c r="BM16" s="675">
        <v>0</v>
      </c>
      <c r="BN16" s="675">
        <v>0</v>
      </c>
      <c r="BO16" s="662">
        <v>18.234809228560799</v>
      </c>
      <c r="BP16" s="662">
        <v>9.82973832861658</v>
      </c>
      <c r="BQ16" s="662">
        <v>13.693188070904499</v>
      </c>
      <c r="BR16" s="675">
        <v>0.29555231465222997</v>
      </c>
      <c r="BS16" s="652">
        <f t="shared" si="34"/>
        <v>46.353999999999964</v>
      </c>
      <c r="BT16" s="650">
        <f t="shared" si="35"/>
        <v>7472488.5502191605</v>
      </c>
      <c r="BV16" s="668"/>
      <c r="BW16" s="674"/>
      <c r="BX16" s="674"/>
      <c r="BY16" s="675"/>
      <c r="BZ16" s="675"/>
      <c r="CA16" s="662"/>
      <c r="CB16" s="662"/>
      <c r="CC16" s="662"/>
      <c r="CD16" s="675"/>
      <c r="CF16" s="671"/>
      <c r="CG16" s="661"/>
      <c r="CH16" s="661"/>
      <c r="CI16" s="661"/>
      <c r="CJ16" s="88"/>
      <c r="CK16" s="86"/>
      <c r="CL16" s="86"/>
      <c r="CM16" s="87"/>
      <c r="CN16" s="86"/>
      <c r="CO16" s="86"/>
      <c r="CP16" s="86"/>
      <c r="CQ16" s="87"/>
    </row>
    <row r="17" spans="1:95" ht="17.25" customHeight="1" x14ac:dyDescent="0.25">
      <c r="A17" s="664">
        <v>11</v>
      </c>
      <c r="B17" s="647" t="s">
        <v>500</v>
      </c>
      <c r="C17" s="648" t="s">
        <v>559</v>
      </c>
      <c r="D17" s="653">
        <v>3191</v>
      </c>
      <c r="E17" s="654">
        <v>64</v>
      </c>
      <c r="F17" s="567">
        <v>7</v>
      </c>
      <c r="G17" s="567">
        <v>166</v>
      </c>
      <c r="H17" s="569">
        <v>92</v>
      </c>
      <c r="I17" s="654">
        <v>65</v>
      </c>
      <c r="J17" s="567">
        <v>0</v>
      </c>
      <c r="K17" s="567">
        <v>165</v>
      </c>
      <c r="L17" s="569">
        <v>28</v>
      </c>
      <c r="M17" s="655">
        <v>1</v>
      </c>
      <c r="N17" s="656">
        <v>0</v>
      </c>
      <c r="O17" s="649">
        <v>738544.32519858296</v>
      </c>
      <c r="P17" s="649">
        <f t="shared" si="2"/>
        <v>11362.220387670506</v>
      </c>
      <c r="Q17" s="649">
        <f t="shared" si="3"/>
        <v>11362.220387670506</v>
      </c>
      <c r="R17" s="649">
        <f t="shared" si="4"/>
        <v>0</v>
      </c>
      <c r="S17" s="660">
        <v>0</v>
      </c>
      <c r="T17" s="649">
        <f t="shared" si="5"/>
        <v>0</v>
      </c>
      <c r="U17" s="649">
        <f t="shared" si="6"/>
        <v>0</v>
      </c>
      <c r="V17" s="650">
        <f t="shared" si="7"/>
        <v>0</v>
      </c>
      <c r="W17" s="655">
        <v>0</v>
      </c>
      <c r="X17" s="656">
        <v>0</v>
      </c>
      <c r="Y17" s="661">
        <v>0</v>
      </c>
      <c r="Z17" s="649">
        <f t="shared" si="8"/>
        <v>0</v>
      </c>
      <c r="AA17" s="649">
        <f t="shared" si="9"/>
        <v>0</v>
      </c>
      <c r="AB17" s="649">
        <f t="shared" si="10"/>
        <v>0</v>
      </c>
      <c r="AC17" s="661">
        <v>0</v>
      </c>
      <c r="AD17" s="649">
        <f t="shared" si="11"/>
        <v>0</v>
      </c>
      <c r="AE17" s="649">
        <f t="shared" si="12"/>
        <v>0</v>
      </c>
      <c r="AF17" s="650">
        <f t="shared" si="13"/>
        <v>0</v>
      </c>
      <c r="AG17" s="655">
        <v>2</v>
      </c>
      <c r="AH17" s="656">
        <v>0</v>
      </c>
      <c r="AI17" s="661">
        <v>1964017.4840140401</v>
      </c>
      <c r="AJ17" s="649">
        <f t="shared" si="14"/>
        <v>11903.136266751759</v>
      </c>
      <c r="AK17" s="649">
        <f t="shared" si="15"/>
        <v>23806.272533503517</v>
      </c>
      <c r="AL17" s="649">
        <f t="shared" si="16"/>
        <v>0</v>
      </c>
      <c r="AM17" s="661">
        <v>280927.32597377198</v>
      </c>
      <c r="AN17" s="649">
        <f t="shared" si="17"/>
        <v>1702.5898543864969</v>
      </c>
      <c r="AO17" s="649">
        <f t="shared" si="18"/>
        <v>3405.1797087729938</v>
      </c>
      <c r="AP17" s="650">
        <f t="shared" si="19"/>
        <v>0</v>
      </c>
      <c r="AQ17" s="655">
        <v>0</v>
      </c>
      <c r="AR17" s="656">
        <v>0</v>
      </c>
      <c r="AS17" s="661">
        <v>621421.56737575098</v>
      </c>
      <c r="AT17" s="649">
        <f t="shared" si="20"/>
        <v>22193.627406276821</v>
      </c>
      <c r="AU17" s="649">
        <f t="shared" si="21"/>
        <v>0</v>
      </c>
      <c r="AV17" s="649">
        <f t="shared" si="22"/>
        <v>0</v>
      </c>
      <c r="AW17" s="661">
        <v>0</v>
      </c>
      <c r="AX17" s="649">
        <f t="shared" si="23"/>
        <v>0</v>
      </c>
      <c r="AY17" s="649">
        <f t="shared" si="24"/>
        <v>0</v>
      </c>
      <c r="AZ17" s="650">
        <f t="shared" si="25"/>
        <v>0</v>
      </c>
      <c r="BA17" s="651">
        <v>1.55</v>
      </c>
      <c r="BB17" s="649">
        <f t="shared" si="26"/>
        <v>99.2</v>
      </c>
      <c r="BC17" s="649">
        <f t="shared" si="27"/>
        <v>10.85</v>
      </c>
      <c r="BD17" s="649">
        <f t="shared" si="28"/>
        <v>257.3</v>
      </c>
      <c r="BE17" s="650">
        <f t="shared" si="29"/>
        <v>142.6</v>
      </c>
      <c r="BF17" s="651">
        <v>1.1499999999999999</v>
      </c>
      <c r="BG17" s="649">
        <f t="shared" si="30"/>
        <v>73.599999999999994</v>
      </c>
      <c r="BH17" s="649">
        <f t="shared" si="31"/>
        <v>8.0499999999999989</v>
      </c>
      <c r="BI17" s="649">
        <f t="shared" si="32"/>
        <v>190.89999999999998</v>
      </c>
      <c r="BJ17" s="650">
        <f t="shared" si="33"/>
        <v>105.8</v>
      </c>
      <c r="BK17" s="674">
        <v>4.58140329291653</v>
      </c>
      <c r="BL17" s="674">
        <v>0</v>
      </c>
      <c r="BM17" s="675">
        <v>0</v>
      </c>
      <c r="BN17" s="675">
        <v>0</v>
      </c>
      <c r="BO17" s="662">
        <v>12.1833664705069</v>
      </c>
      <c r="BP17" s="662">
        <v>1.7426731644582201</v>
      </c>
      <c r="BQ17" s="662">
        <v>3.85485707211833</v>
      </c>
      <c r="BR17" s="675">
        <v>0</v>
      </c>
      <c r="BS17" s="652">
        <f t="shared" si="34"/>
        <v>22.362299999999983</v>
      </c>
      <c r="BT17" s="650">
        <f t="shared" si="35"/>
        <v>3604910.702562151</v>
      </c>
      <c r="BV17" s="668"/>
      <c r="BW17" s="674"/>
      <c r="BX17" s="674"/>
      <c r="BY17" s="675"/>
      <c r="BZ17" s="675"/>
      <c r="CA17" s="662"/>
      <c r="CB17" s="662"/>
      <c r="CC17" s="662"/>
      <c r="CD17" s="675"/>
      <c r="CF17" s="671"/>
      <c r="CG17" s="661"/>
      <c r="CH17" s="661"/>
      <c r="CI17" s="661"/>
      <c r="CJ17" s="88"/>
      <c r="CK17" s="86"/>
      <c r="CL17" s="86"/>
      <c r="CM17" s="87"/>
      <c r="CN17" s="86"/>
      <c r="CO17" s="86"/>
      <c r="CP17" s="86"/>
      <c r="CQ17" s="87"/>
    </row>
    <row r="18" spans="1:95" ht="17.25" customHeight="1" x14ac:dyDescent="0.25">
      <c r="A18" s="664">
        <v>12</v>
      </c>
      <c r="B18" s="647" t="s">
        <v>13</v>
      </c>
      <c r="C18" s="648" t="s">
        <v>560</v>
      </c>
      <c r="D18" s="653">
        <v>4736</v>
      </c>
      <c r="E18" s="654">
        <v>97</v>
      </c>
      <c r="F18" s="567">
        <v>0</v>
      </c>
      <c r="G18" s="567">
        <v>266</v>
      </c>
      <c r="H18" s="569">
        <v>143</v>
      </c>
      <c r="I18" s="654">
        <v>95</v>
      </c>
      <c r="J18" s="567">
        <v>0</v>
      </c>
      <c r="K18" s="567">
        <v>281</v>
      </c>
      <c r="L18" s="569">
        <v>147</v>
      </c>
      <c r="M18" s="655">
        <v>0</v>
      </c>
      <c r="N18" s="656">
        <v>0</v>
      </c>
      <c r="O18" s="649">
        <v>1008286.59586301</v>
      </c>
      <c r="P18" s="649">
        <f t="shared" si="2"/>
        <v>10613.543114347474</v>
      </c>
      <c r="Q18" s="649">
        <f t="shared" si="3"/>
        <v>0</v>
      </c>
      <c r="R18" s="649">
        <f t="shared" si="4"/>
        <v>0</v>
      </c>
      <c r="S18" s="660">
        <v>100830.899364394</v>
      </c>
      <c r="T18" s="649">
        <f t="shared" si="5"/>
        <v>1061.3778880462528</v>
      </c>
      <c r="U18" s="649">
        <f t="shared" si="6"/>
        <v>0</v>
      </c>
      <c r="V18" s="650">
        <f t="shared" si="7"/>
        <v>0</v>
      </c>
      <c r="W18" s="655">
        <v>0</v>
      </c>
      <c r="X18" s="656">
        <v>0</v>
      </c>
      <c r="Y18" s="661">
        <v>0</v>
      </c>
      <c r="Z18" s="649">
        <f t="shared" si="8"/>
        <v>0</v>
      </c>
      <c r="AA18" s="649">
        <f t="shared" si="9"/>
        <v>0</v>
      </c>
      <c r="AB18" s="649">
        <f t="shared" si="10"/>
        <v>0</v>
      </c>
      <c r="AC18" s="661">
        <v>0</v>
      </c>
      <c r="AD18" s="649">
        <f t="shared" si="11"/>
        <v>0</v>
      </c>
      <c r="AE18" s="649">
        <f t="shared" si="12"/>
        <v>0</v>
      </c>
      <c r="AF18" s="650">
        <f t="shared" si="13"/>
        <v>0</v>
      </c>
      <c r="AG18" s="655">
        <v>16</v>
      </c>
      <c r="AH18" s="656">
        <v>0</v>
      </c>
      <c r="AI18" s="661">
        <v>3191228.29612809</v>
      </c>
      <c r="AJ18" s="649">
        <f t="shared" si="14"/>
        <v>11356.684327857971</v>
      </c>
      <c r="AK18" s="649">
        <f t="shared" si="15"/>
        <v>181706.94924572753</v>
      </c>
      <c r="AL18" s="649">
        <f t="shared" si="16"/>
        <v>0</v>
      </c>
      <c r="AM18" s="661">
        <v>887184.86112081201</v>
      </c>
      <c r="AN18" s="649">
        <f t="shared" si="17"/>
        <v>3157.2414986505764</v>
      </c>
      <c r="AO18" s="649">
        <f t="shared" si="18"/>
        <v>50515.863978409223</v>
      </c>
      <c r="AP18" s="650">
        <f t="shared" si="19"/>
        <v>0</v>
      </c>
      <c r="AQ18" s="655">
        <v>1</v>
      </c>
      <c r="AR18" s="656">
        <v>0</v>
      </c>
      <c r="AS18" s="661">
        <v>2395922.6765151098</v>
      </c>
      <c r="AT18" s="649">
        <f t="shared" si="20"/>
        <v>16298.793717789862</v>
      </c>
      <c r="AU18" s="649">
        <f t="shared" si="21"/>
        <v>16298.793717789862</v>
      </c>
      <c r="AV18" s="649">
        <f t="shared" si="22"/>
        <v>0</v>
      </c>
      <c r="AW18" s="661">
        <v>49691.951804363001</v>
      </c>
      <c r="AX18" s="649">
        <f t="shared" si="23"/>
        <v>338.04048846505441</v>
      </c>
      <c r="AY18" s="649">
        <f t="shared" si="24"/>
        <v>338.04048846505441</v>
      </c>
      <c r="AZ18" s="650">
        <f t="shared" si="25"/>
        <v>0</v>
      </c>
      <c r="BA18" s="651">
        <v>1.31</v>
      </c>
      <c r="BB18" s="649">
        <f t="shared" si="26"/>
        <v>127.07000000000001</v>
      </c>
      <c r="BC18" s="649">
        <f t="shared" si="27"/>
        <v>0</v>
      </c>
      <c r="BD18" s="649">
        <f t="shared" si="28"/>
        <v>348.46000000000004</v>
      </c>
      <c r="BE18" s="650">
        <f t="shared" si="29"/>
        <v>187.33</v>
      </c>
      <c r="BF18" s="651">
        <v>1.3</v>
      </c>
      <c r="BG18" s="649">
        <f t="shared" si="30"/>
        <v>126.10000000000001</v>
      </c>
      <c r="BH18" s="649">
        <f t="shared" si="31"/>
        <v>0</v>
      </c>
      <c r="BI18" s="649">
        <f t="shared" si="32"/>
        <v>345.8</v>
      </c>
      <c r="BJ18" s="650">
        <f t="shared" si="33"/>
        <v>185.9</v>
      </c>
      <c r="BK18" s="674">
        <v>6.2546923358300903</v>
      </c>
      <c r="BL18" s="674">
        <v>0.62548312757200997</v>
      </c>
      <c r="BM18" s="675">
        <v>0</v>
      </c>
      <c r="BN18" s="675">
        <v>0</v>
      </c>
      <c r="BO18" s="662">
        <v>19.7961088122889</v>
      </c>
      <c r="BP18" s="662">
        <v>5.5034633744855999</v>
      </c>
      <c r="BQ18" s="662">
        <v>14.862598851881</v>
      </c>
      <c r="BR18" s="675">
        <v>0.30825349794237999</v>
      </c>
      <c r="BS18" s="652">
        <f t="shared" si="34"/>
        <v>47.350599999999979</v>
      </c>
      <c r="BT18" s="650">
        <f t="shared" si="35"/>
        <v>7633145.2807957781</v>
      </c>
      <c r="BV18" s="668"/>
      <c r="BW18" s="674"/>
      <c r="BX18" s="674"/>
      <c r="BY18" s="675"/>
      <c r="BZ18" s="675"/>
      <c r="CA18" s="662"/>
      <c r="CB18" s="662"/>
      <c r="CC18" s="662"/>
      <c r="CD18" s="675"/>
      <c r="CF18" s="671"/>
      <c r="CG18" s="661"/>
      <c r="CH18" s="661"/>
      <c r="CI18" s="661"/>
      <c r="CJ18" s="88"/>
      <c r="CK18" s="86"/>
      <c r="CL18" s="86"/>
      <c r="CM18" s="87"/>
      <c r="CN18" s="86"/>
      <c r="CO18" s="86"/>
      <c r="CP18" s="86"/>
      <c r="CQ18" s="87"/>
    </row>
    <row r="19" spans="1:95" ht="17.25" customHeight="1" x14ac:dyDescent="0.25">
      <c r="A19" s="664">
        <v>13</v>
      </c>
      <c r="B19" s="647" t="s">
        <v>14</v>
      </c>
      <c r="C19" s="648" t="s">
        <v>561</v>
      </c>
      <c r="D19" s="653">
        <v>459</v>
      </c>
      <c r="E19" s="654">
        <v>0</v>
      </c>
      <c r="F19" s="567">
        <v>15</v>
      </c>
      <c r="G19" s="567">
        <v>13</v>
      </c>
      <c r="H19" s="569">
        <v>12</v>
      </c>
      <c r="I19" s="654">
        <v>0</v>
      </c>
      <c r="J19" s="567">
        <v>16</v>
      </c>
      <c r="K19" s="567">
        <v>0</v>
      </c>
      <c r="L19" s="569">
        <v>0</v>
      </c>
      <c r="M19" s="655">
        <v>0</v>
      </c>
      <c r="N19" s="656">
        <v>0</v>
      </c>
      <c r="O19" s="649">
        <v>0</v>
      </c>
      <c r="P19" s="649">
        <f t="shared" si="2"/>
        <v>0</v>
      </c>
      <c r="Q19" s="649">
        <f t="shared" si="3"/>
        <v>0</v>
      </c>
      <c r="R19" s="649">
        <f t="shared" si="4"/>
        <v>0</v>
      </c>
      <c r="S19" s="660">
        <v>0</v>
      </c>
      <c r="T19" s="649">
        <f t="shared" si="5"/>
        <v>0</v>
      </c>
      <c r="U19" s="649">
        <f t="shared" si="6"/>
        <v>0</v>
      </c>
      <c r="V19" s="650">
        <f t="shared" si="7"/>
        <v>0</v>
      </c>
      <c r="W19" s="655">
        <v>0</v>
      </c>
      <c r="X19" s="656">
        <v>0</v>
      </c>
      <c r="Y19" s="661">
        <v>242613.26461750499</v>
      </c>
      <c r="Z19" s="649">
        <f t="shared" si="8"/>
        <v>15163.329038594062</v>
      </c>
      <c r="AA19" s="649">
        <f t="shared" si="9"/>
        <v>0</v>
      </c>
      <c r="AB19" s="649">
        <f t="shared" si="10"/>
        <v>0</v>
      </c>
      <c r="AC19" s="661">
        <v>0</v>
      </c>
      <c r="AD19" s="649">
        <f t="shared" si="11"/>
        <v>0</v>
      </c>
      <c r="AE19" s="649">
        <f t="shared" si="12"/>
        <v>0</v>
      </c>
      <c r="AF19" s="650">
        <f t="shared" si="13"/>
        <v>0</v>
      </c>
      <c r="AG19" s="655">
        <v>0</v>
      </c>
      <c r="AH19" s="656">
        <v>0</v>
      </c>
      <c r="AI19" s="661">
        <v>0</v>
      </c>
      <c r="AJ19" s="649">
        <f t="shared" si="14"/>
        <v>0</v>
      </c>
      <c r="AK19" s="649">
        <f t="shared" si="15"/>
        <v>0</v>
      </c>
      <c r="AL19" s="649">
        <f t="shared" si="16"/>
        <v>0</v>
      </c>
      <c r="AM19" s="661">
        <v>0</v>
      </c>
      <c r="AN19" s="649">
        <f t="shared" si="17"/>
        <v>0</v>
      </c>
      <c r="AO19" s="649">
        <f t="shared" si="18"/>
        <v>0</v>
      </c>
      <c r="AP19" s="650">
        <f t="shared" si="19"/>
        <v>0</v>
      </c>
      <c r="AQ19" s="655">
        <v>0</v>
      </c>
      <c r="AR19" s="656">
        <v>0</v>
      </c>
      <c r="AS19" s="661">
        <v>0</v>
      </c>
      <c r="AT19" s="649">
        <f t="shared" si="20"/>
        <v>0</v>
      </c>
      <c r="AU19" s="649">
        <f t="shared" si="21"/>
        <v>0</v>
      </c>
      <c r="AV19" s="649">
        <f t="shared" si="22"/>
        <v>0</v>
      </c>
      <c r="AW19" s="661">
        <v>0</v>
      </c>
      <c r="AX19" s="649">
        <f t="shared" si="23"/>
        <v>0</v>
      </c>
      <c r="AY19" s="649">
        <f t="shared" si="24"/>
        <v>0</v>
      </c>
      <c r="AZ19" s="650">
        <f t="shared" si="25"/>
        <v>0</v>
      </c>
      <c r="BA19" s="651">
        <v>1.66</v>
      </c>
      <c r="BB19" s="649">
        <f t="shared" si="26"/>
        <v>0</v>
      </c>
      <c r="BC19" s="649">
        <f t="shared" si="27"/>
        <v>24.9</v>
      </c>
      <c r="BD19" s="649">
        <f t="shared" si="28"/>
        <v>21.58</v>
      </c>
      <c r="BE19" s="650">
        <f t="shared" si="29"/>
        <v>19.919999999999998</v>
      </c>
      <c r="BF19" s="651">
        <v>1.03</v>
      </c>
      <c r="BG19" s="649">
        <f t="shared" si="30"/>
        <v>0</v>
      </c>
      <c r="BH19" s="649">
        <f t="shared" si="31"/>
        <v>15.450000000000001</v>
      </c>
      <c r="BI19" s="649">
        <f t="shared" si="32"/>
        <v>13.39</v>
      </c>
      <c r="BJ19" s="650">
        <f t="shared" si="33"/>
        <v>12.36</v>
      </c>
      <c r="BK19" s="674">
        <v>0</v>
      </c>
      <c r="BL19" s="674">
        <v>0</v>
      </c>
      <c r="BM19" s="675">
        <v>1.5049999999999999</v>
      </c>
      <c r="BN19" s="675">
        <v>0</v>
      </c>
      <c r="BO19" s="662">
        <v>0</v>
      </c>
      <c r="BP19" s="662">
        <v>0</v>
      </c>
      <c r="BQ19" s="662">
        <v>0</v>
      </c>
      <c r="BR19" s="675">
        <v>0</v>
      </c>
      <c r="BS19" s="652">
        <f t="shared" si="34"/>
        <v>1.5049999999999999</v>
      </c>
      <c r="BT19" s="650">
        <f t="shared" si="35"/>
        <v>242613.2646175054</v>
      </c>
      <c r="BV19" s="668"/>
      <c r="BW19" s="674"/>
      <c r="BX19" s="674"/>
      <c r="BY19" s="675"/>
      <c r="BZ19" s="675"/>
      <c r="CA19" s="662"/>
      <c r="CB19" s="662"/>
      <c r="CC19" s="662"/>
      <c r="CD19" s="675"/>
      <c r="CF19" s="671"/>
      <c r="CG19" s="661"/>
      <c r="CH19" s="661"/>
      <c r="CI19" s="661"/>
      <c r="CJ19" s="88"/>
      <c r="CK19" s="86"/>
      <c r="CL19" s="86"/>
      <c r="CM19" s="87"/>
      <c r="CN19" s="86"/>
      <c r="CO19" s="86"/>
      <c r="CP19" s="86"/>
      <c r="CQ19" s="87"/>
    </row>
    <row r="20" spans="1:95" ht="17.25" customHeight="1" x14ac:dyDescent="0.25">
      <c r="A20" s="664">
        <v>14</v>
      </c>
      <c r="B20" s="647" t="s">
        <v>15</v>
      </c>
      <c r="C20" s="648" t="s">
        <v>562</v>
      </c>
      <c r="D20" s="653">
        <v>684</v>
      </c>
      <c r="E20" s="654">
        <v>0</v>
      </c>
      <c r="F20" s="567">
        <v>18</v>
      </c>
      <c r="G20" s="567">
        <v>21</v>
      </c>
      <c r="H20" s="569">
        <v>23</v>
      </c>
      <c r="I20" s="654">
        <v>0</v>
      </c>
      <c r="J20" s="567">
        <v>41</v>
      </c>
      <c r="K20" s="567">
        <v>50</v>
      </c>
      <c r="L20" s="569">
        <v>12</v>
      </c>
      <c r="M20" s="655">
        <v>0</v>
      </c>
      <c r="N20" s="656">
        <v>0</v>
      </c>
      <c r="O20" s="649">
        <v>0</v>
      </c>
      <c r="P20" s="649">
        <f t="shared" si="2"/>
        <v>0</v>
      </c>
      <c r="Q20" s="649">
        <f t="shared" si="3"/>
        <v>0</v>
      </c>
      <c r="R20" s="649">
        <f t="shared" si="4"/>
        <v>0</v>
      </c>
      <c r="S20" s="660">
        <v>0</v>
      </c>
      <c r="T20" s="649">
        <f t="shared" si="5"/>
        <v>0</v>
      </c>
      <c r="U20" s="649">
        <f t="shared" si="6"/>
        <v>0</v>
      </c>
      <c r="V20" s="650">
        <f t="shared" si="7"/>
        <v>0</v>
      </c>
      <c r="W20" s="655">
        <v>0</v>
      </c>
      <c r="X20" s="656">
        <v>0</v>
      </c>
      <c r="Y20" s="661">
        <v>548325.14060630195</v>
      </c>
      <c r="Z20" s="649">
        <f t="shared" si="8"/>
        <v>13373.783917226878</v>
      </c>
      <c r="AA20" s="649">
        <f t="shared" si="9"/>
        <v>0</v>
      </c>
      <c r="AB20" s="649">
        <f t="shared" si="10"/>
        <v>0</v>
      </c>
      <c r="AC20" s="661">
        <v>0</v>
      </c>
      <c r="AD20" s="649">
        <f t="shared" si="11"/>
        <v>0</v>
      </c>
      <c r="AE20" s="649">
        <f t="shared" si="12"/>
        <v>0</v>
      </c>
      <c r="AF20" s="650">
        <f t="shared" si="13"/>
        <v>0</v>
      </c>
      <c r="AG20" s="655">
        <v>0</v>
      </c>
      <c r="AH20" s="656">
        <v>0</v>
      </c>
      <c r="AI20" s="661">
        <v>478897.86305284098</v>
      </c>
      <c r="AJ20" s="649">
        <f t="shared" si="14"/>
        <v>9577.9572610568193</v>
      </c>
      <c r="AK20" s="649">
        <f t="shared" si="15"/>
        <v>0</v>
      </c>
      <c r="AL20" s="649">
        <f t="shared" si="16"/>
        <v>0</v>
      </c>
      <c r="AM20" s="661">
        <v>0</v>
      </c>
      <c r="AN20" s="649">
        <f t="shared" si="17"/>
        <v>0</v>
      </c>
      <c r="AO20" s="649">
        <f t="shared" si="18"/>
        <v>0</v>
      </c>
      <c r="AP20" s="650">
        <f t="shared" si="19"/>
        <v>0</v>
      </c>
      <c r="AQ20" s="655">
        <v>0</v>
      </c>
      <c r="AR20" s="656">
        <v>0</v>
      </c>
      <c r="AS20" s="661">
        <v>330137.76006568002</v>
      </c>
      <c r="AT20" s="649">
        <f t="shared" si="20"/>
        <v>27511.480005473335</v>
      </c>
      <c r="AU20" s="649">
        <f t="shared" si="21"/>
        <v>0</v>
      </c>
      <c r="AV20" s="649">
        <f t="shared" si="22"/>
        <v>0</v>
      </c>
      <c r="AW20" s="661">
        <v>0</v>
      </c>
      <c r="AX20" s="649">
        <f t="shared" si="23"/>
        <v>0</v>
      </c>
      <c r="AY20" s="649">
        <f t="shared" si="24"/>
        <v>0</v>
      </c>
      <c r="AZ20" s="650">
        <f t="shared" si="25"/>
        <v>0</v>
      </c>
      <c r="BA20" s="651">
        <v>1.51</v>
      </c>
      <c r="BB20" s="649">
        <f t="shared" si="26"/>
        <v>0</v>
      </c>
      <c r="BC20" s="649">
        <f t="shared" si="27"/>
        <v>27.18</v>
      </c>
      <c r="BD20" s="649">
        <f t="shared" si="28"/>
        <v>31.71</v>
      </c>
      <c r="BE20" s="650">
        <f t="shared" si="29"/>
        <v>34.729999999999997</v>
      </c>
      <c r="BF20" s="651">
        <v>1.1100000000000001</v>
      </c>
      <c r="BG20" s="649">
        <f t="shared" si="30"/>
        <v>0</v>
      </c>
      <c r="BH20" s="649">
        <f t="shared" si="31"/>
        <v>19.98</v>
      </c>
      <c r="BI20" s="649">
        <f t="shared" si="32"/>
        <v>23.310000000000002</v>
      </c>
      <c r="BJ20" s="650">
        <f t="shared" si="33"/>
        <v>25.53</v>
      </c>
      <c r="BK20" s="674">
        <v>0</v>
      </c>
      <c r="BL20" s="674">
        <v>0</v>
      </c>
      <c r="BM20" s="675">
        <v>3.40141887094883</v>
      </c>
      <c r="BN20" s="675">
        <v>0</v>
      </c>
      <c r="BO20" s="662">
        <v>2.97074145979124</v>
      </c>
      <c r="BP20" s="662">
        <v>0</v>
      </c>
      <c r="BQ20" s="662">
        <v>2.0479396692599399</v>
      </c>
      <c r="BR20" s="675">
        <v>0</v>
      </c>
      <c r="BS20" s="652">
        <f t="shared" si="34"/>
        <v>8.4201000000000104</v>
      </c>
      <c r="BT20" s="650">
        <f t="shared" si="35"/>
        <v>1357360.7637248237</v>
      </c>
      <c r="BV20" s="668"/>
      <c r="BW20" s="674"/>
      <c r="BX20" s="674"/>
      <c r="BY20" s="675"/>
      <c r="BZ20" s="675"/>
      <c r="CA20" s="662"/>
      <c r="CB20" s="662"/>
      <c r="CC20" s="662"/>
      <c r="CD20" s="675"/>
      <c r="CF20" s="671"/>
      <c r="CG20" s="661"/>
      <c r="CH20" s="661"/>
      <c r="CI20" s="661"/>
      <c r="CJ20" s="88"/>
      <c r="CK20" s="86"/>
      <c r="CL20" s="86"/>
      <c r="CM20" s="87"/>
      <c r="CN20" s="86"/>
      <c r="CO20" s="86"/>
      <c r="CP20" s="86"/>
      <c r="CQ20" s="87"/>
    </row>
    <row r="21" spans="1:95" ht="17.25" customHeight="1" x14ac:dyDescent="0.25">
      <c r="A21" s="664">
        <v>15</v>
      </c>
      <c r="B21" s="647" t="s">
        <v>16</v>
      </c>
      <c r="C21" s="648" t="s">
        <v>563</v>
      </c>
      <c r="D21" s="653">
        <v>761</v>
      </c>
      <c r="E21" s="654">
        <v>24</v>
      </c>
      <c r="F21" s="567">
        <v>0</v>
      </c>
      <c r="G21" s="567">
        <v>50</v>
      </c>
      <c r="H21" s="569">
        <v>11</v>
      </c>
      <c r="I21" s="654">
        <v>0</v>
      </c>
      <c r="J21" s="567">
        <v>0</v>
      </c>
      <c r="K21" s="567">
        <v>0</v>
      </c>
      <c r="L21" s="569">
        <v>0</v>
      </c>
      <c r="M21" s="655">
        <v>0</v>
      </c>
      <c r="N21" s="656">
        <v>0</v>
      </c>
      <c r="O21" s="649">
        <v>0</v>
      </c>
      <c r="P21" s="649">
        <f t="shared" si="2"/>
        <v>0</v>
      </c>
      <c r="Q21" s="649">
        <f t="shared" si="3"/>
        <v>0</v>
      </c>
      <c r="R21" s="649">
        <f t="shared" si="4"/>
        <v>0</v>
      </c>
      <c r="S21" s="660">
        <v>0</v>
      </c>
      <c r="T21" s="649">
        <f t="shared" si="5"/>
        <v>0</v>
      </c>
      <c r="U21" s="649">
        <f t="shared" si="6"/>
        <v>0</v>
      </c>
      <c r="V21" s="650">
        <f t="shared" si="7"/>
        <v>0</v>
      </c>
      <c r="W21" s="655">
        <v>0</v>
      </c>
      <c r="X21" s="656">
        <v>0</v>
      </c>
      <c r="Y21" s="661">
        <v>0</v>
      </c>
      <c r="Z21" s="649">
        <f t="shared" si="8"/>
        <v>0</v>
      </c>
      <c r="AA21" s="649">
        <f t="shared" si="9"/>
        <v>0</v>
      </c>
      <c r="AB21" s="649">
        <f t="shared" si="10"/>
        <v>0</v>
      </c>
      <c r="AC21" s="661">
        <v>0</v>
      </c>
      <c r="AD21" s="649">
        <f t="shared" si="11"/>
        <v>0</v>
      </c>
      <c r="AE21" s="649">
        <f t="shared" si="12"/>
        <v>0</v>
      </c>
      <c r="AF21" s="650">
        <f t="shared" si="13"/>
        <v>0</v>
      </c>
      <c r="AG21" s="655">
        <v>0</v>
      </c>
      <c r="AH21" s="656">
        <v>0</v>
      </c>
      <c r="AI21" s="661">
        <v>0</v>
      </c>
      <c r="AJ21" s="649">
        <f t="shared" si="14"/>
        <v>0</v>
      </c>
      <c r="AK21" s="649">
        <f t="shared" si="15"/>
        <v>0</v>
      </c>
      <c r="AL21" s="649">
        <f t="shared" si="16"/>
        <v>0</v>
      </c>
      <c r="AM21" s="661">
        <v>0</v>
      </c>
      <c r="AN21" s="649">
        <f t="shared" si="17"/>
        <v>0</v>
      </c>
      <c r="AO21" s="649">
        <f t="shared" si="18"/>
        <v>0</v>
      </c>
      <c r="AP21" s="650">
        <f t="shared" si="19"/>
        <v>0</v>
      </c>
      <c r="AQ21" s="655">
        <v>0</v>
      </c>
      <c r="AR21" s="656">
        <v>0</v>
      </c>
      <c r="AS21" s="661">
        <v>0</v>
      </c>
      <c r="AT21" s="649">
        <f t="shared" si="20"/>
        <v>0</v>
      </c>
      <c r="AU21" s="649">
        <f t="shared" si="21"/>
        <v>0</v>
      </c>
      <c r="AV21" s="649">
        <f t="shared" si="22"/>
        <v>0</v>
      </c>
      <c r="AW21" s="661">
        <v>0</v>
      </c>
      <c r="AX21" s="649">
        <f t="shared" si="23"/>
        <v>0</v>
      </c>
      <c r="AY21" s="649">
        <f t="shared" si="24"/>
        <v>0</v>
      </c>
      <c r="AZ21" s="650">
        <f t="shared" si="25"/>
        <v>0</v>
      </c>
      <c r="BA21" s="651">
        <v>1.53</v>
      </c>
      <c r="BB21" s="649">
        <f t="shared" si="26"/>
        <v>36.72</v>
      </c>
      <c r="BC21" s="649">
        <f t="shared" si="27"/>
        <v>0</v>
      </c>
      <c r="BD21" s="649">
        <f t="shared" si="28"/>
        <v>76.5</v>
      </c>
      <c r="BE21" s="650">
        <f t="shared" si="29"/>
        <v>16.830000000000002</v>
      </c>
      <c r="BF21" s="651">
        <v>1.1499999999999999</v>
      </c>
      <c r="BG21" s="649">
        <f t="shared" si="30"/>
        <v>27.599999999999998</v>
      </c>
      <c r="BH21" s="649">
        <f t="shared" si="31"/>
        <v>0</v>
      </c>
      <c r="BI21" s="649">
        <f t="shared" si="32"/>
        <v>57.499999999999993</v>
      </c>
      <c r="BJ21" s="650">
        <f t="shared" si="33"/>
        <v>12.649999999999999</v>
      </c>
      <c r="BK21" s="674">
        <v>0</v>
      </c>
      <c r="BL21" s="674">
        <v>0</v>
      </c>
      <c r="BM21" s="675">
        <v>0</v>
      </c>
      <c r="BN21" s="675">
        <v>0</v>
      </c>
      <c r="BO21" s="662">
        <v>0</v>
      </c>
      <c r="BP21" s="662">
        <v>0</v>
      </c>
      <c r="BQ21" s="662">
        <v>0</v>
      </c>
      <c r="BR21" s="675">
        <v>0</v>
      </c>
      <c r="BS21" s="652">
        <f t="shared" si="34"/>
        <v>0</v>
      </c>
      <c r="BT21" s="650">
        <f t="shared" si="35"/>
        <v>0</v>
      </c>
      <c r="BV21" s="668"/>
      <c r="BW21" s="674"/>
      <c r="BX21" s="674"/>
      <c r="BY21" s="675"/>
      <c r="BZ21" s="675"/>
      <c r="CA21" s="662"/>
      <c r="CB21" s="662"/>
      <c r="CC21" s="662"/>
      <c r="CD21" s="675"/>
      <c r="CF21" s="671"/>
      <c r="CG21" s="661"/>
      <c r="CH21" s="661"/>
      <c r="CI21" s="661"/>
      <c r="CJ21" s="88"/>
      <c r="CK21" s="86"/>
      <c r="CL21" s="86"/>
      <c r="CM21" s="87"/>
      <c r="CN21" s="86"/>
      <c r="CO21" s="86"/>
      <c r="CP21" s="86"/>
      <c r="CQ21" s="87"/>
    </row>
    <row r="22" spans="1:95" ht="17.25" customHeight="1" x14ac:dyDescent="0.25">
      <c r="A22" s="664">
        <v>16</v>
      </c>
      <c r="B22" s="647" t="s">
        <v>516</v>
      </c>
      <c r="C22" s="648" t="s">
        <v>564</v>
      </c>
      <c r="D22" s="653">
        <v>172</v>
      </c>
      <c r="E22" s="654">
        <v>2</v>
      </c>
      <c r="F22" s="567">
        <v>0</v>
      </c>
      <c r="G22" s="567">
        <v>4</v>
      </c>
      <c r="H22" s="569">
        <v>2</v>
      </c>
      <c r="I22" s="654">
        <v>0</v>
      </c>
      <c r="J22" s="567">
        <v>0</v>
      </c>
      <c r="K22" s="567">
        <v>0</v>
      </c>
      <c r="L22" s="569">
        <v>0</v>
      </c>
      <c r="M22" s="655">
        <v>0</v>
      </c>
      <c r="N22" s="656">
        <v>0</v>
      </c>
      <c r="O22" s="649">
        <v>0</v>
      </c>
      <c r="P22" s="649">
        <f t="shared" si="2"/>
        <v>0</v>
      </c>
      <c r="Q22" s="649">
        <f t="shared" si="3"/>
        <v>0</v>
      </c>
      <c r="R22" s="649">
        <f t="shared" si="4"/>
        <v>0</v>
      </c>
      <c r="S22" s="660">
        <v>0</v>
      </c>
      <c r="T22" s="649">
        <f t="shared" si="5"/>
        <v>0</v>
      </c>
      <c r="U22" s="649">
        <f t="shared" si="6"/>
        <v>0</v>
      </c>
      <c r="V22" s="650">
        <f t="shared" si="7"/>
        <v>0</v>
      </c>
      <c r="W22" s="655">
        <v>0</v>
      </c>
      <c r="X22" s="656">
        <v>0</v>
      </c>
      <c r="Y22" s="661">
        <v>0</v>
      </c>
      <c r="Z22" s="649">
        <f t="shared" si="8"/>
        <v>0</v>
      </c>
      <c r="AA22" s="649">
        <f t="shared" si="9"/>
        <v>0</v>
      </c>
      <c r="AB22" s="649">
        <f t="shared" si="10"/>
        <v>0</v>
      </c>
      <c r="AC22" s="661">
        <v>0</v>
      </c>
      <c r="AD22" s="649">
        <f t="shared" si="11"/>
        <v>0</v>
      </c>
      <c r="AE22" s="649">
        <f t="shared" si="12"/>
        <v>0</v>
      </c>
      <c r="AF22" s="650">
        <f t="shared" si="13"/>
        <v>0</v>
      </c>
      <c r="AG22" s="655">
        <v>0</v>
      </c>
      <c r="AH22" s="656">
        <v>0</v>
      </c>
      <c r="AI22" s="661">
        <v>0</v>
      </c>
      <c r="AJ22" s="649">
        <f t="shared" si="14"/>
        <v>0</v>
      </c>
      <c r="AK22" s="649">
        <f t="shared" si="15"/>
        <v>0</v>
      </c>
      <c r="AL22" s="649">
        <f t="shared" si="16"/>
        <v>0</v>
      </c>
      <c r="AM22" s="661">
        <v>0</v>
      </c>
      <c r="AN22" s="649">
        <f t="shared" si="17"/>
        <v>0</v>
      </c>
      <c r="AO22" s="649">
        <f t="shared" si="18"/>
        <v>0</v>
      </c>
      <c r="AP22" s="650">
        <f t="shared" si="19"/>
        <v>0</v>
      </c>
      <c r="AQ22" s="655">
        <v>0</v>
      </c>
      <c r="AR22" s="656">
        <v>0</v>
      </c>
      <c r="AS22" s="661">
        <v>0</v>
      </c>
      <c r="AT22" s="649">
        <f t="shared" si="20"/>
        <v>0</v>
      </c>
      <c r="AU22" s="649">
        <f t="shared" si="21"/>
        <v>0</v>
      </c>
      <c r="AV22" s="649">
        <f t="shared" si="22"/>
        <v>0</v>
      </c>
      <c r="AW22" s="661">
        <v>0</v>
      </c>
      <c r="AX22" s="649">
        <f t="shared" si="23"/>
        <v>0</v>
      </c>
      <c r="AY22" s="649">
        <f t="shared" si="24"/>
        <v>0</v>
      </c>
      <c r="AZ22" s="650">
        <f t="shared" si="25"/>
        <v>0</v>
      </c>
      <c r="BA22" s="651">
        <v>1.79</v>
      </c>
      <c r="BB22" s="649">
        <f t="shared" si="26"/>
        <v>3.58</v>
      </c>
      <c r="BC22" s="649">
        <f t="shared" si="27"/>
        <v>0</v>
      </c>
      <c r="BD22" s="649">
        <f t="shared" si="28"/>
        <v>7.16</v>
      </c>
      <c r="BE22" s="650">
        <f t="shared" si="29"/>
        <v>3.58</v>
      </c>
      <c r="BF22" s="651">
        <v>1</v>
      </c>
      <c r="BG22" s="649">
        <f t="shared" si="30"/>
        <v>2</v>
      </c>
      <c r="BH22" s="649">
        <f t="shared" si="31"/>
        <v>0</v>
      </c>
      <c r="BI22" s="649">
        <f t="shared" si="32"/>
        <v>4</v>
      </c>
      <c r="BJ22" s="650">
        <f t="shared" si="33"/>
        <v>2</v>
      </c>
      <c r="BK22" s="674">
        <v>0</v>
      </c>
      <c r="BL22" s="674">
        <v>0</v>
      </c>
      <c r="BM22" s="675">
        <v>0</v>
      </c>
      <c r="BN22" s="675">
        <v>0</v>
      </c>
      <c r="BO22" s="662">
        <v>0</v>
      </c>
      <c r="BP22" s="662">
        <v>0</v>
      </c>
      <c r="BQ22" s="662">
        <v>0</v>
      </c>
      <c r="BR22" s="675">
        <v>0</v>
      </c>
      <c r="BS22" s="652">
        <f t="shared" si="34"/>
        <v>0</v>
      </c>
      <c r="BT22" s="650">
        <f t="shared" si="35"/>
        <v>0</v>
      </c>
      <c r="BV22" s="668"/>
      <c r="BW22" s="674"/>
      <c r="BX22" s="674"/>
      <c r="BY22" s="675"/>
      <c r="BZ22" s="675"/>
      <c r="CA22" s="662"/>
      <c r="CB22" s="662"/>
      <c r="CC22" s="662"/>
      <c r="CD22" s="675"/>
      <c r="CF22" s="671"/>
      <c r="CG22" s="661"/>
      <c r="CH22" s="661"/>
      <c r="CI22" s="661"/>
      <c r="CJ22" s="88"/>
      <c r="CK22" s="86"/>
      <c r="CL22" s="86"/>
      <c r="CM22" s="87"/>
      <c r="CN22" s="86"/>
      <c r="CO22" s="86"/>
      <c r="CP22" s="86"/>
      <c r="CQ22" s="87"/>
    </row>
    <row r="23" spans="1:95" s="90" customFormat="1" ht="17.25" customHeight="1" x14ac:dyDescent="0.2">
      <c r="A23" s="664">
        <v>17</v>
      </c>
      <c r="B23" s="647" t="s">
        <v>17</v>
      </c>
      <c r="C23" s="648" t="s">
        <v>565</v>
      </c>
      <c r="D23" s="653">
        <v>723</v>
      </c>
      <c r="E23" s="654">
        <v>13</v>
      </c>
      <c r="F23" s="567">
        <v>0</v>
      </c>
      <c r="G23" s="567">
        <v>41</v>
      </c>
      <c r="H23" s="569">
        <v>31</v>
      </c>
      <c r="I23" s="654">
        <v>13</v>
      </c>
      <c r="J23" s="567">
        <v>0</v>
      </c>
      <c r="K23" s="567">
        <v>49</v>
      </c>
      <c r="L23" s="569">
        <v>16</v>
      </c>
      <c r="M23" s="655">
        <v>0</v>
      </c>
      <c r="N23" s="656">
        <v>0</v>
      </c>
      <c r="O23" s="649">
        <v>164686.47479971999</v>
      </c>
      <c r="P23" s="649">
        <f t="shared" si="2"/>
        <v>12668.190369209229</v>
      </c>
      <c r="Q23" s="649">
        <f t="shared" si="3"/>
        <v>0</v>
      </c>
      <c r="R23" s="649">
        <f t="shared" si="4"/>
        <v>0</v>
      </c>
      <c r="S23" s="660">
        <v>0</v>
      </c>
      <c r="T23" s="649">
        <f t="shared" si="5"/>
        <v>0</v>
      </c>
      <c r="U23" s="649">
        <f t="shared" si="6"/>
        <v>0</v>
      </c>
      <c r="V23" s="650">
        <f t="shared" si="7"/>
        <v>0</v>
      </c>
      <c r="W23" s="655">
        <v>0</v>
      </c>
      <c r="X23" s="656">
        <v>0</v>
      </c>
      <c r="Y23" s="661">
        <v>0</v>
      </c>
      <c r="Z23" s="649">
        <f t="shared" si="8"/>
        <v>0</v>
      </c>
      <c r="AA23" s="649">
        <f t="shared" si="9"/>
        <v>0</v>
      </c>
      <c r="AB23" s="649">
        <f t="shared" si="10"/>
        <v>0</v>
      </c>
      <c r="AC23" s="661">
        <v>0</v>
      </c>
      <c r="AD23" s="649">
        <f t="shared" si="11"/>
        <v>0</v>
      </c>
      <c r="AE23" s="649">
        <f t="shared" si="12"/>
        <v>0</v>
      </c>
      <c r="AF23" s="650">
        <f t="shared" si="13"/>
        <v>0</v>
      </c>
      <c r="AG23" s="655">
        <v>0</v>
      </c>
      <c r="AH23" s="656">
        <v>0</v>
      </c>
      <c r="AI23" s="661">
        <v>643760.11116429197</v>
      </c>
      <c r="AJ23" s="649">
        <f t="shared" si="14"/>
        <v>13137.961452332489</v>
      </c>
      <c r="AK23" s="649">
        <f t="shared" si="15"/>
        <v>0</v>
      </c>
      <c r="AL23" s="649">
        <f t="shared" si="16"/>
        <v>0</v>
      </c>
      <c r="AM23" s="661">
        <v>0</v>
      </c>
      <c r="AN23" s="649">
        <f t="shared" si="17"/>
        <v>0</v>
      </c>
      <c r="AO23" s="649">
        <f t="shared" si="18"/>
        <v>0</v>
      </c>
      <c r="AP23" s="650">
        <f t="shared" si="19"/>
        <v>0</v>
      </c>
      <c r="AQ23" s="655">
        <v>0</v>
      </c>
      <c r="AR23" s="656">
        <v>0</v>
      </c>
      <c r="AS23" s="661">
        <v>276800.42980442999</v>
      </c>
      <c r="AT23" s="649">
        <f t="shared" si="20"/>
        <v>17300.026862776875</v>
      </c>
      <c r="AU23" s="649">
        <f t="shared" si="21"/>
        <v>0</v>
      </c>
      <c r="AV23" s="649">
        <f t="shared" si="22"/>
        <v>0</v>
      </c>
      <c r="AW23" s="661">
        <v>0</v>
      </c>
      <c r="AX23" s="649">
        <f t="shared" si="23"/>
        <v>0</v>
      </c>
      <c r="AY23" s="649">
        <f t="shared" si="24"/>
        <v>0</v>
      </c>
      <c r="AZ23" s="650">
        <f t="shared" si="25"/>
        <v>0</v>
      </c>
      <c r="BA23" s="651">
        <v>1.66</v>
      </c>
      <c r="BB23" s="649">
        <f t="shared" si="26"/>
        <v>21.58</v>
      </c>
      <c r="BC23" s="649">
        <f t="shared" si="27"/>
        <v>0</v>
      </c>
      <c r="BD23" s="649">
        <f t="shared" si="28"/>
        <v>68.06</v>
      </c>
      <c r="BE23" s="650">
        <f t="shared" si="29"/>
        <v>51.46</v>
      </c>
      <c r="BF23" s="651">
        <v>1</v>
      </c>
      <c r="BG23" s="649">
        <f t="shared" si="30"/>
        <v>13</v>
      </c>
      <c r="BH23" s="649">
        <f t="shared" si="31"/>
        <v>0</v>
      </c>
      <c r="BI23" s="649">
        <f t="shared" si="32"/>
        <v>41</v>
      </c>
      <c r="BJ23" s="650">
        <f t="shared" si="33"/>
        <v>31</v>
      </c>
      <c r="BK23" s="662">
        <v>1.02159766476221</v>
      </c>
      <c r="BL23" s="662">
        <v>0</v>
      </c>
      <c r="BM23" s="662">
        <v>0</v>
      </c>
      <c r="BN23" s="662">
        <v>0</v>
      </c>
      <c r="BO23" s="662">
        <v>3.9934294970628499</v>
      </c>
      <c r="BP23" s="662">
        <v>0</v>
      </c>
      <c r="BQ23" s="662">
        <v>1.7170728381749401</v>
      </c>
      <c r="BR23" s="662">
        <v>0</v>
      </c>
      <c r="BS23" s="652">
        <f t="shared" si="34"/>
        <v>6.7321</v>
      </c>
      <c r="BT23" s="650">
        <f t="shared" si="35"/>
        <v>1085247.0157684439</v>
      </c>
      <c r="BV23" s="669"/>
      <c r="BW23" s="662"/>
      <c r="BX23" s="662"/>
      <c r="BY23" s="662"/>
      <c r="BZ23" s="662"/>
      <c r="CA23" s="662"/>
      <c r="CB23" s="662"/>
      <c r="CC23" s="662"/>
      <c r="CD23" s="662"/>
      <c r="CF23" s="671"/>
      <c r="CG23" s="662"/>
      <c r="CH23" s="662"/>
      <c r="CI23" s="662"/>
      <c r="CK23" s="86"/>
    </row>
    <row r="24" spans="1:95" ht="17.25" customHeight="1" x14ac:dyDescent="0.25">
      <c r="A24" s="664">
        <v>18</v>
      </c>
      <c r="B24" s="647" t="s">
        <v>18</v>
      </c>
      <c r="C24" s="648" t="s">
        <v>566</v>
      </c>
      <c r="D24" s="653">
        <v>15626</v>
      </c>
      <c r="E24" s="654">
        <v>278</v>
      </c>
      <c r="F24" s="567">
        <v>16</v>
      </c>
      <c r="G24" s="567">
        <v>807</v>
      </c>
      <c r="H24" s="569">
        <v>467</v>
      </c>
      <c r="I24" s="654">
        <v>295</v>
      </c>
      <c r="J24" s="567">
        <v>15</v>
      </c>
      <c r="K24" s="567">
        <v>854</v>
      </c>
      <c r="L24" s="569">
        <v>473</v>
      </c>
      <c r="M24" s="655">
        <v>16</v>
      </c>
      <c r="N24" s="656">
        <v>0</v>
      </c>
      <c r="O24" s="649">
        <v>3040580.96472394</v>
      </c>
      <c r="P24" s="649">
        <f t="shared" si="2"/>
        <v>10307.05411770827</v>
      </c>
      <c r="Q24" s="649">
        <f t="shared" si="3"/>
        <v>164912.86588333233</v>
      </c>
      <c r="R24" s="649">
        <f t="shared" si="4"/>
        <v>0</v>
      </c>
      <c r="S24" s="660">
        <v>275201.07342618698</v>
      </c>
      <c r="T24" s="649">
        <f t="shared" si="5"/>
        <v>932.88499466504061</v>
      </c>
      <c r="U24" s="649">
        <f t="shared" si="6"/>
        <v>14926.15991464065</v>
      </c>
      <c r="V24" s="650">
        <f t="shared" si="7"/>
        <v>0</v>
      </c>
      <c r="W24" s="655">
        <v>0</v>
      </c>
      <c r="X24" s="656">
        <v>0</v>
      </c>
      <c r="Y24" s="661">
        <v>253962.08443748701</v>
      </c>
      <c r="Z24" s="649">
        <f t="shared" si="8"/>
        <v>16930.805629165799</v>
      </c>
      <c r="AA24" s="649">
        <f t="shared" si="9"/>
        <v>0</v>
      </c>
      <c r="AB24" s="649">
        <f t="shared" si="10"/>
        <v>0</v>
      </c>
      <c r="AC24" s="661">
        <v>0</v>
      </c>
      <c r="AD24" s="649">
        <f t="shared" si="11"/>
        <v>0</v>
      </c>
      <c r="AE24" s="649">
        <f t="shared" si="12"/>
        <v>0</v>
      </c>
      <c r="AF24" s="650">
        <f t="shared" si="13"/>
        <v>0</v>
      </c>
      <c r="AG24" s="655">
        <v>47</v>
      </c>
      <c r="AH24" s="656">
        <v>3</v>
      </c>
      <c r="AI24" s="661">
        <v>8971725.6821764503</v>
      </c>
      <c r="AJ24" s="649">
        <f t="shared" si="14"/>
        <v>10505.53358568671</v>
      </c>
      <c r="AK24" s="649">
        <f t="shared" si="15"/>
        <v>493760.07852727536</v>
      </c>
      <c r="AL24" s="649">
        <f t="shared" si="16"/>
        <v>31516.600757060129</v>
      </c>
      <c r="AM24" s="661">
        <v>2021154.27113754</v>
      </c>
      <c r="AN24" s="649">
        <f t="shared" si="17"/>
        <v>2366.6911840018033</v>
      </c>
      <c r="AO24" s="649">
        <f t="shared" si="18"/>
        <v>111234.48564808475</v>
      </c>
      <c r="AP24" s="650">
        <f t="shared" si="19"/>
        <v>7100.0735520054095</v>
      </c>
      <c r="AQ24" s="655">
        <v>24</v>
      </c>
      <c r="AR24" s="656">
        <v>34</v>
      </c>
      <c r="AS24" s="661">
        <v>6276187.5291384198</v>
      </c>
      <c r="AT24" s="649">
        <f t="shared" si="20"/>
        <v>13268.895410440633</v>
      </c>
      <c r="AU24" s="649">
        <f t="shared" si="21"/>
        <v>318453.48985057522</v>
      </c>
      <c r="AV24" s="649">
        <f t="shared" si="22"/>
        <v>451142.44395498151</v>
      </c>
      <c r="AW24" s="661">
        <v>1540255.05582881</v>
      </c>
      <c r="AX24" s="649">
        <f t="shared" si="23"/>
        <v>3256.353183570423</v>
      </c>
      <c r="AY24" s="649">
        <f t="shared" si="24"/>
        <v>78152.476405690148</v>
      </c>
      <c r="AZ24" s="650">
        <f t="shared" si="25"/>
        <v>110716.00824139437</v>
      </c>
      <c r="BA24" s="651">
        <v>1.3</v>
      </c>
      <c r="BB24" s="649">
        <f t="shared" si="26"/>
        <v>361.40000000000003</v>
      </c>
      <c r="BC24" s="649">
        <f t="shared" si="27"/>
        <v>20.8</v>
      </c>
      <c r="BD24" s="649">
        <f t="shared" si="28"/>
        <v>1049.1000000000001</v>
      </c>
      <c r="BE24" s="650">
        <f t="shared" si="29"/>
        <v>607.1</v>
      </c>
      <c r="BF24" s="651">
        <v>1.39</v>
      </c>
      <c r="BG24" s="649">
        <f t="shared" si="30"/>
        <v>386.41999999999996</v>
      </c>
      <c r="BH24" s="649">
        <f t="shared" si="31"/>
        <v>22.24</v>
      </c>
      <c r="BI24" s="649">
        <f t="shared" si="32"/>
        <v>1121.73</v>
      </c>
      <c r="BJ24" s="650">
        <f t="shared" si="33"/>
        <v>649.13</v>
      </c>
      <c r="BK24" s="674">
        <v>18.861599999999999</v>
      </c>
      <c r="BL24" s="674">
        <v>1.70715156963651</v>
      </c>
      <c r="BM24" s="675">
        <v>1.5753999999999999</v>
      </c>
      <c r="BN24" s="675">
        <v>0</v>
      </c>
      <c r="BO24" s="662">
        <v>55.654200000000003</v>
      </c>
      <c r="BP24" s="662">
        <v>12.537802427487399</v>
      </c>
      <c r="BQ24" s="662">
        <v>38.933</v>
      </c>
      <c r="BR24" s="675">
        <v>9.5546460028760798</v>
      </c>
      <c r="BS24" s="652">
        <f t="shared" si="34"/>
        <v>138.82379999999998</v>
      </c>
      <c r="BT24" s="650">
        <f t="shared" si="35"/>
        <v>22379066.660868865</v>
      </c>
      <c r="BV24" s="668"/>
      <c r="BW24" s="674"/>
      <c r="BX24" s="674"/>
      <c r="BY24" s="675"/>
      <c r="BZ24" s="675"/>
      <c r="CA24" s="662"/>
      <c r="CB24" s="662"/>
      <c r="CC24" s="662"/>
      <c r="CD24" s="675"/>
      <c r="CF24" s="671"/>
      <c r="CG24" s="661"/>
      <c r="CH24" s="661"/>
      <c r="CI24" s="661"/>
      <c r="CJ24" s="88"/>
      <c r="CK24" s="86"/>
      <c r="CL24" s="86"/>
      <c r="CM24" s="87"/>
      <c r="CN24" s="86"/>
      <c r="CO24" s="86"/>
      <c r="CP24" s="86"/>
      <c r="CQ24" s="87"/>
    </row>
    <row r="25" spans="1:95" ht="17.25" customHeight="1" x14ac:dyDescent="0.25">
      <c r="A25" s="664">
        <v>19</v>
      </c>
      <c r="B25" s="647" t="s">
        <v>19</v>
      </c>
      <c r="C25" s="648" t="s">
        <v>567</v>
      </c>
      <c r="D25" s="653">
        <v>2673</v>
      </c>
      <c r="E25" s="654">
        <v>53</v>
      </c>
      <c r="F25" s="567">
        <v>0</v>
      </c>
      <c r="G25" s="567">
        <v>167</v>
      </c>
      <c r="H25" s="569">
        <v>90</v>
      </c>
      <c r="I25" s="654">
        <v>97</v>
      </c>
      <c r="J25" s="567">
        <v>0</v>
      </c>
      <c r="K25" s="567">
        <v>264</v>
      </c>
      <c r="L25" s="569">
        <v>105</v>
      </c>
      <c r="M25" s="655">
        <v>4</v>
      </c>
      <c r="N25" s="656">
        <v>0</v>
      </c>
      <c r="O25" s="649">
        <v>922426.15845780901</v>
      </c>
      <c r="P25" s="649">
        <f t="shared" si="2"/>
        <v>9509.5480253382375</v>
      </c>
      <c r="Q25" s="649">
        <f t="shared" si="3"/>
        <v>38038.19210135295</v>
      </c>
      <c r="R25" s="649">
        <f t="shared" si="4"/>
        <v>0</v>
      </c>
      <c r="S25" s="660">
        <v>0</v>
      </c>
      <c r="T25" s="649">
        <f t="shared" si="5"/>
        <v>0</v>
      </c>
      <c r="U25" s="649">
        <f t="shared" si="6"/>
        <v>0</v>
      </c>
      <c r="V25" s="650">
        <f t="shared" si="7"/>
        <v>0</v>
      </c>
      <c r="W25" s="655">
        <v>0</v>
      </c>
      <c r="X25" s="656">
        <v>0</v>
      </c>
      <c r="Y25" s="661">
        <v>0</v>
      </c>
      <c r="Z25" s="649">
        <f t="shared" si="8"/>
        <v>0</v>
      </c>
      <c r="AA25" s="649">
        <f t="shared" si="9"/>
        <v>0</v>
      </c>
      <c r="AB25" s="649">
        <f t="shared" si="10"/>
        <v>0</v>
      </c>
      <c r="AC25" s="661">
        <v>0</v>
      </c>
      <c r="AD25" s="649">
        <f t="shared" si="11"/>
        <v>0</v>
      </c>
      <c r="AE25" s="649">
        <f t="shared" si="12"/>
        <v>0</v>
      </c>
      <c r="AF25" s="650">
        <f t="shared" si="13"/>
        <v>0</v>
      </c>
      <c r="AG25" s="655">
        <v>5</v>
      </c>
      <c r="AH25" s="656">
        <v>0</v>
      </c>
      <c r="AI25" s="661">
        <v>3166320.43502399</v>
      </c>
      <c r="AJ25" s="649">
        <f t="shared" si="14"/>
        <v>11993.638011454508</v>
      </c>
      <c r="AK25" s="649">
        <f t="shared" si="15"/>
        <v>59968.190057272543</v>
      </c>
      <c r="AL25" s="649">
        <f t="shared" si="16"/>
        <v>0</v>
      </c>
      <c r="AM25" s="661">
        <v>0</v>
      </c>
      <c r="AN25" s="649">
        <f t="shared" si="17"/>
        <v>0</v>
      </c>
      <c r="AO25" s="649">
        <f t="shared" si="18"/>
        <v>0</v>
      </c>
      <c r="AP25" s="650">
        <f t="shared" si="19"/>
        <v>0</v>
      </c>
      <c r="AQ25" s="655">
        <v>1</v>
      </c>
      <c r="AR25" s="656">
        <v>0</v>
      </c>
      <c r="AS25" s="661">
        <v>1782575.01267532</v>
      </c>
      <c r="AT25" s="649">
        <f t="shared" si="20"/>
        <v>16976.904882622097</v>
      </c>
      <c r="AU25" s="649">
        <f t="shared" si="21"/>
        <v>16976.904882622097</v>
      </c>
      <c r="AV25" s="649">
        <f t="shared" si="22"/>
        <v>0</v>
      </c>
      <c r="AW25" s="661">
        <v>0</v>
      </c>
      <c r="AX25" s="649">
        <f t="shared" si="23"/>
        <v>0</v>
      </c>
      <c r="AY25" s="649">
        <f t="shared" si="24"/>
        <v>0</v>
      </c>
      <c r="AZ25" s="650">
        <f t="shared" si="25"/>
        <v>0</v>
      </c>
      <c r="BA25" s="651">
        <v>1.31</v>
      </c>
      <c r="BB25" s="649">
        <f t="shared" si="26"/>
        <v>69.430000000000007</v>
      </c>
      <c r="BC25" s="649">
        <f t="shared" si="27"/>
        <v>0</v>
      </c>
      <c r="BD25" s="649">
        <f t="shared" si="28"/>
        <v>218.77</v>
      </c>
      <c r="BE25" s="650">
        <f t="shared" si="29"/>
        <v>117.9</v>
      </c>
      <c r="BF25" s="651">
        <v>1.35</v>
      </c>
      <c r="BG25" s="649">
        <f t="shared" si="30"/>
        <v>71.550000000000011</v>
      </c>
      <c r="BH25" s="649">
        <f t="shared" si="31"/>
        <v>0</v>
      </c>
      <c r="BI25" s="649">
        <f t="shared" si="32"/>
        <v>225.45000000000002</v>
      </c>
      <c r="BJ25" s="650">
        <f t="shared" si="33"/>
        <v>121.50000000000001</v>
      </c>
      <c r="BK25" s="674">
        <v>5.7220752981815197</v>
      </c>
      <c r="BL25" s="674">
        <v>0</v>
      </c>
      <c r="BM25" s="675">
        <v>0</v>
      </c>
      <c r="BN25" s="675">
        <v>0</v>
      </c>
      <c r="BO25" s="662">
        <v>19.6415981715753</v>
      </c>
      <c r="BP25" s="662">
        <v>0</v>
      </c>
      <c r="BQ25" s="662">
        <v>11.057826530243201</v>
      </c>
      <c r="BR25" s="675">
        <v>0</v>
      </c>
      <c r="BS25" s="652">
        <f t="shared" si="34"/>
        <v>36.421500000000023</v>
      </c>
      <c r="BT25" s="650">
        <f t="shared" si="35"/>
        <v>5871321.6061571287</v>
      </c>
      <c r="BV25" s="668"/>
      <c r="BW25" s="674"/>
      <c r="BX25" s="674"/>
      <c r="BY25" s="675"/>
      <c r="BZ25" s="675"/>
      <c r="CA25" s="662"/>
      <c r="CB25" s="662"/>
      <c r="CC25" s="662"/>
      <c r="CD25" s="675"/>
      <c r="CF25" s="671"/>
      <c r="CG25" s="661"/>
      <c r="CH25" s="661"/>
      <c r="CI25" s="661"/>
      <c r="CJ25" s="88"/>
      <c r="CK25" s="86"/>
      <c r="CL25" s="86"/>
      <c r="CM25" s="87"/>
      <c r="CN25" s="86"/>
      <c r="CO25" s="86"/>
      <c r="CP25" s="86"/>
      <c r="CQ25" s="87"/>
    </row>
    <row r="26" spans="1:95" ht="17.25" customHeight="1" x14ac:dyDescent="0.25">
      <c r="A26" s="664">
        <v>20</v>
      </c>
      <c r="B26" s="647" t="s">
        <v>20</v>
      </c>
      <c r="C26" s="648" t="s">
        <v>568</v>
      </c>
      <c r="D26" s="653">
        <v>3348</v>
      </c>
      <c r="E26" s="654">
        <v>43</v>
      </c>
      <c r="F26" s="567">
        <v>0</v>
      </c>
      <c r="G26" s="567">
        <v>186</v>
      </c>
      <c r="H26" s="569">
        <v>120</v>
      </c>
      <c r="I26" s="654">
        <v>44</v>
      </c>
      <c r="J26" s="567">
        <v>0</v>
      </c>
      <c r="K26" s="567">
        <v>194</v>
      </c>
      <c r="L26" s="569">
        <v>0</v>
      </c>
      <c r="M26" s="655">
        <v>1</v>
      </c>
      <c r="N26" s="656">
        <v>0</v>
      </c>
      <c r="O26" s="649">
        <v>533899.38309915096</v>
      </c>
      <c r="P26" s="649">
        <f t="shared" si="2"/>
        <v>12134.076888617068</v>
      </c>
      <c r="Q26" s="649">
        <f t="shared" si="3"/>
        <v>12134.076888617068</v>
      </c>
      <c r="R26" s="649">
        <f t="shared" si="4"/>
        <v>0</v>
      </c>
      <c r="S26" s="660">
        <v>0</v>
      </c>
      <c r="T26" s="649">
        <f t="shared" si="5"/>
        <v>0</v>
      </c>
      <c r="U26" s="649">
        <f t="shared" si="6"/>
        <v>0</v>
      </c>
      <c r="V26" s="650">
        <f t="shared" si="7"/>
        <v>0</v>
      </c>
      <c r="W26" s="655">
        <v>0</v>
      </c>
      <c r="X26" s="656">
        <v>0</v>
      </c>
      <c r="Y26" s="661">
        <v>0</v>
      </c>
      <c r="Z26" s="649">
        <f t="shared" si="8"/>
        <v>0</v>
      </c>
      <c r="AA26" s="649">
        <f t="shared" si="9"/>
        <v>0</v>
      </c>
      <c r="AB26" s="649">
        <f t="shared" si="10"/>
        <v>0</v>
      </c>
      <c r="AC26" s="661">
        <v>0</v>
      </c>
      <c r="AD26" s="649">
        <f t="shared" si="11"/>
        <v>0</v>
      </c>
      <c r="AE26" s="649">
        <f t="shared" si="12"/>
        <v>0</v>
      </c>
      <c r="AF26" s="650">
        <f t="shared" si="13"/>
        <v>0</v>
      </c>
      <c r="AG26" s="655">
        <v>6</v>
      </c>
      <c r="AH26" s="656">
        <v>0</v>
      </c>
      <c r="AI26" s="661">
        <v>2087649.39722785</v>
      </c>
      <c r="AJ26" s="649">
        <f t="shared" si="14"/>
        <v>10761.079367153867</v>
      </c>
      <c r="AK26" s="649">
        <f t="shared" si="15"/>
        <v>64566.476202923201</v>
      </c>
      <c r="AL26" s="649">
        <f t="shared" si="16"/>
        <v>0</v>
      </c>
      <c r="AM26" s="661">
        <v>89497.277067318006</v>
      </c>
      <c r="AN26" s="649">
        <f t="shared" si="17"/>
        <v>461.32617045009283</v>
      </c>
      <c r="AO26" s="649">
        <f t="shared" si="18"/>
        <v>2767.957022700557</v>
      </c>
      <c r="AP26" s="650">
        <f t="shared" si="19"/>
        <v>0</v>
      </c>
      <c r="AQ26" s="655">
        <v>0</v>
      </c>
      <c r="AR26" s="656">
        <v>0</v>
      </c>
      <c r="AS26" s="661">
        <v>0</v>
      </c>
      <c r="AT26" s="649">
        <f t="shared" si="20"/>
        <v>0</v>
      </c>
      <c r="AU26" s="649">
        <f t="shared" si="21"/>
        <v>0</v>
      </c>
      <c r="AV26" s="649">
        <f t="shared" si="22"/>
        <v>0</v>
      </c>
      <c r="AW26" s="661">
        <v>0</v>
      </c>
      <c r="AX26" s="649">
        <f t="shared" si="23"/>
        <v>0</v>
      </c>
      <c r="AY26" s="649">
        <f t="shared" si="24"/>
        <v>0</v>
      </c>
      <c r="AZ26" s="650">
        <f t="shared" si="25"/>
        <v>0</v>
      </c>
      <c r="BA26" s="651">
        <v>1.5</v>
      </c>
      <c r="BB26" s="649">
        <f t="shared" si="26"/>
        <v>64.5</v>
      </c>
      <c r="BC26" s="649">
        <f t="shared" si="27"/>
        <v>0</v>
      </c>
      <c r="BD26" s="649">
        <f t="shared" si="28"/>
        <v>279</v>
      </c>
      <c r="BE26" s="650">
        <f t="shared" si="29"/>
        <v>180</v>
      </c>
      <c r="BF26" s="651">
        <v>1.1100000000000001</v>
      </c>
      <c r="BG26" s="649">
        <f t="shared" si="30"/>
        <v>47.730000000000004</v>
      </c>
      <c r="BH26" s="649">
        <f t="shared" si="31"/>
        <v>0</v>
      </c>
      <c r="BI26" s="649">
        <f t="shared" si="32"/>
        <v>206.46</v>
      </c>
      <c r="BJ26" s="650">
        <f t="shared" si="33"/>
        <v>133.20000000000002</v>
      </c>
      <c r="BK26" s="674">
        <v>3.3119317397217301</v>
      </c>
      <c r="BL26" s="674">
        <v>0</v>
      </c>
      <c r="BM26" s="675">
        <v>0</v>
      </c>
      <c r="BN26" s="675">
        <v>0</v>
      </c>
      <c r="BO26" s="662">
        <v>12.950290858091901</v>
      </c>
      <c r="BP26" s="662">
        <v>0.55517740218641998</v>
      </c>
      <c r="BQ26" s="662">
        <v>0</v>
      </c>
      <c r="BR26" s="675">
        <v>0</v>
      </c>
      <c r="BS26" s="652">
        <f t="shared" si="34"/>
        <v>16.817400000000049</v>
      </c>
      <c r="BT26" s="650">
        <f t="shared" si="35"/>
        <v>2711046.0573943174</v>
      </c>
      <c r="BV26" s="668"/>
      <c r="BW26" s="674"/>
      <c r="BX26" s="674"/>
      <c r="BY26" s="675"/>
      <c r="BZ26" s="675"/>
      <c r="CA26" s="662"/>
      <c r="CB26" s="662"/>
      <c r="CC26" s="662"/>
      <c r="CD26" s="675"/>
      <c r="CF26" s="671"/>
      <c r="CG26" s="661"/>
      <c r="CH26" s="661"/>
      <c r="CI26" s="661"/>
      <c r="CJ26" s="88"/>
      <c r="CK26" s="86"/>
      <c r="CL26" s="86"/>
      <c r="CM26" s="87"/>
      <c r="CN26" s="86"/>
      <c r="CO26" s="86"/>
      <c r="CP26" s="86"/>
      <c r="CQ26" s="87"/>
    </row>
    <row r="27" spans="1:95" ht="17.25" customHeight="1" x14ac:dyDescent="0.25">
      <c r="A27" s="664">
        <v>21</v>
      </c>
      <c r="B27" s="647" t="s">
        <v>21</v>
      </c>
      <c r="C27" s="648" t="s">
        <v>569</v>
      </c>
      <c r="D27" s="653">
        <v>1480</v>
      </c>
      <c r="E27" s="654">
        <v>35</v>
      </c>
      <c r="F27" s="567">
        <v>0</v>
      </c>
      <c r="G27" s="567">
        <v>102</v>
      </c>
      <c r="H27" s="569">
        <v>51</v>
      </c>
      <c r="I27" s="654">
        <v>43</v>
      </c>
      <c r="J27" s="567">
        <v>0</v>
      </c>
      <c r="K27" s="567">
        <v>123</v>
      </c>
      <c r="L27" s="569">
        <v>61</v>
      </c>
      <c r="M27" s="655">
        <v>6</v>
      </c>
      <c r="N27" s="656">
        <v>0</v>
      </c>
      <c r="O27" s="649">
        <v>384153.17614024598</v>
      </c>
      <c r="P27" s="649">
        <f t="shared" si="2"/>
        <v>8933.7947939592086</v>
      </c>
      <c r="Q27" s="649">
        <f t="shared" si="3"/>
        <v>53602.768763755252</v>
      </c>
      <c r="R27" s="649">
        <f t="shared" si="4"/>
        <v>0</v>
      </c>
      <c r="S27" s="660">
        <v>26342.512522060999</v>
      </c>
      <c r="T27" s="649">
        <f t="shared" si="5"/>
        <v>612.6165702804883</v>
      </c>
      <c r="U27" s="649">
        <f t="shared" si="6"/>
        <v>3675.6994216829298</v>
      </c>
      <c r="V27" s="650">
        <f t="shared" si="7"/>
        <v>0</v>
      </c>
      <c r="W27" s="655">
        <v>0</v>
      </c>
      <c r="X27" s="656">
        <v>0</v>
      </c>
      <c r="Y27" s="661">
        <v>0</v>
      </c>
      <c r="Z27" s="649">
        <f t="shared" si="8"/>
        <v>0</v>
      </c>
      <c r="AA27" s="649">
        <f t="shared" si="9"/>
        <v>0</v>
      </c>
      <c r="AB27" s="649">
        <f t="shared" si="10"/>
        <v>0</v>
      </c>
      <c r="AC27" s="661">
        <v>0</v>
      </c>
      <c r="AD27" s="649">
        <f t="shared" si="11"/>
        <v>0</v>
      </c>
      <c r="AE27" s="649">
        <f t="shared" si="12"/>
        <v>0</v>
      </c>
      <c r="AF27" s="650">
        <f t="shared" si="13"/>
        <v>0</v>
      </c>
      <c r="AG27" s="655">
        <v>16</v>
      </c>
      <c r="AH27" s="656">
        <v>0</v>
      </c>
      <c r="AI27" s="661">
        <v>1370471.85178706</v>
      </c>
      <c r="AJ27" s="649">
        <f t="shared" si="14"/>
        <v>11142.047575504554</v>
      </c>
      <c r="AK27" s="649">
        <f t="shared" si="15"/>
        <v>178272.76120807286</v>
      </c>
      <c r="AL27" s="649">
        <f t="shared" si="16"/>
        <v>0</v>
      </c>
      <c r="AM27" s="661">
        <v>442214.78303840698</v>
      </c>
      <c r="AN27" s="649">
        <f t="shared" si="17"/>
        <v>3595.2421385236339</v>
      </c>
      <c r="AO27" s="649">
        <f t="shared" si="18"/>
        <v>57523.874216378143</v>
      </c>
      <c r="AP27" s="650">
        <f t="shared" si="19"/>
        <v>0</v>
      </c>
      <c r="AQ27" s="655">
        <v>4</v>
      </c>
      <c r="AR27" s="656">
        <v>0</v>
      </c>
      <c r="AS27" s="661">
        <v>946265.12536673597</v>
      </c>
      <c r="AT27" s="649">
        <f t="shared" si="20"/>
        <v>15512.543038798951</v>
      </c>
      <c r="AU27" s="649">
        <f t="shared" si="21"/>
        <v>62050.172155195803</v>
      </c>
      <c r="AV27" s="649">
        <f t="shared" si="22"/>
        <v>0</v>
      </c>
      <c r="AW27" s="661">
        <v>14831.498646874001</v>
      </c>
      <c r="AX27" s="649">
        <f t="shared" si="23"/>
        <v>243.13932207990166</v>
      </c>
      <c r="AY27" s="649">
        <f t="shared" si="24"/>
        <v>972.55728831960664</v>
      </c>
      <c r="AZ27" s="650">
        <f t="shared" si="25"/>
        <v>0</v>
      </c>
      <c r="BA27" s="651">
        <v>1.43</v>
      </c>
      <c r="BB27" s="649">
        <f t="shared" si="26"/>
        <v>50.05</v>
      </c>
      <c r="BC27" s="649">
        <f t="shared" si="27"/>
        <v>0</v>
      </c>
      <c r="BD27" s="649">
        <f t="shared" si="28"/>
        <v>145.85999999999999</v>
      </c>
      <c r="BE27" s="650">
        <f t="shared" si="29"/>
        <v>72.929999999999993</v>
      </c>
      <c r="BF27" s="651">
        <v>1.22</v>
      </c>
      <c r="BG27" s="649">
        <f t="shared" si="30"/>
        <v>42.699999999999996</v>
      </c>
      <c r="BH27" s="649">
        <f t="shared" si="31"/>
        <v>0</v>
      </c>
      <c r="BI27" s="649">
        <f t="shared" si="32"/>
        <v>124.44</v>
      </c>
      <c r="BJ27" s="650">
        <f t="shared" si="33"/>
        <v>62.22</v>
      </c>
      <c r="BK27" s="674">
        <v>2.3830128620648998</v>
      </c>
      <c r="BL27" s="674">
        <v>0.16341019691649999</v>
      </c>
      <c r="BM27" s="675">
        <v>0</v>
      </c>
      <c r="BN27" s="675">
        <v>0</v>
      </c>
      <c r="BO27" s="662">
        <v>8.5014318577810393</v>
      </c>
      <c r="BP27" s="662">
        <v>2.7431857426347102</v>
      </c>
      <c r="BQ27" s="662">
        <v>5.86995528015406</v>
      </c>
      <c r="BR27" s="675">
        <v>9.2004060448779998E-2</v>
      </c>
      <c r="BS27" s="652">
        <f t="shared" si="34"/>
        <v>19.752999999999989</v>
      </c>
      <c r="BT27" s="650">
        <f t="shared" si="35"/>
        <v>3184278.9475013833</v>
      </c>
      <c r="BV27" s="668"/>
      <c r="BW27" s="674"/>
      <c r="BX27" s="674"/>
      <c r="BY27" s="675"/>
      <c r="BZ27" s="675"/>
      <c r="CA27" s="662"/>
      <c r="CB27" s="662"/>
      <c r="CC27" s="662"/>
      <c r="CD27" s="675"/>
      <c r="CF27" s="671"/>
      <c r="CG27" s="661"/>
      <c r="CH27" s="661"/>
      <c r="CI27" s="661"/>
      <c r="CJ27" s="88"/>
      <c r="CK27" s="86"/>
      <c r="CL27" s="86"/>
      <c r="CM27" s="87"/>
      <c r="CN27" s="86"/>
      <c r="CO27" s="86"/>
      <c r="CP27" s="86"/>
      <c r="CQ27" s="87"/>
    </row>
    <row r="28" spans="1:95" ht="17.25" customHeight="1" x14ac:dyDescent="0.25">
      <c r="A28" s="664">
        <v>22</v>
      </c>
      <c r="B28" s="647" t="s">
        <v>22</v>
      </c>
      <c r="C28" s="648" t="s">
        <v>570</v>
      </c>
      <c r="D28" s="653">
        <v>223</v>
      </c>
      <c r="E28" s="654">
        <v>3</v>
      </c>
      <c r="F28" s="567">
        <v>0</v>
      </c>
      <c r="G28" s="567">
        <v>12</v>
      </c>
      <c r="H28" s="569">
        <v>6</v>
      </c>
      <c r="I28" s="654">
        <v>0</v>
      </c>
      <c r="J28" s="567">
        <v>0</v>
      </c>
      <c r="K28" s="567">
        <v>0</v>
      </c>
      <c r="L28" s="569">
        <v>0</v>
      </c>
      <c r="M28" s="655">
        <v>0</v>
      </c>
      <c r="N28" s="656">
        <v>0</v>
      </c>
      <c r="O28" s="649">
        <v>0</v>
      </c>
      <c r="P28" s="649">
        <f t="shared" si="2"/>
        <v>0</v>
      </c>
      <c r="Q28" s="649">
        <f t="shared" si="3"/>
        <v>0</v>
      </c>
      <c r="R28" s="649">
        <f t="shared" si="4"/>
        <v>0</v>
      </c>
      <c r="S28" s="660">
        <v>0</v>
      </c>
      <c r="T28" s="649">
        <f t="shared" si="5"/>
        <v>0</v>
      </c>
      <c r="U28" s="649">
        <f t="shared" si="6"/>
        <v>0</v>
      </c>
      <c r="V28" s="650">
        <f t="shared" si="7"/>
        <v>0</v>
      </c>
      <c r="W28" s="655">
        <v>0</v>
      </c>
      <c r="X28" s="656">
        <v>0</v>
      </c>
      <c r="Y28" s="661">
        <v>0</v>
      </c>
      <c r="Z28" s="649">
        <f t="shared" si="8"/>
        <v>0</v>
      </c>
      <c r="AA28" s="649">
        <f t="shared" si="9"/>
        <v>0</v>
      </c>
      <c r="AB28" s="649">
        <f t="shared" si="10"/>
        <v>0</v>
      </c>
      <c r="AC28" s="661">
        <v>0</v>
      </c>
      <c r="AD28" s="649">
        <f t="shared" si="11"/>
        <v>0</v>
      </c>
      <c r="AE28" s="649">
        <f t="shared" si="12"/>
        <v>0</v>
      </c>
      <c r="AF28" s="650">
        <f t="shared" si="13"/>
        <v>0</v>
      </c>
      <c r="AG28" s="655">
        <v>0</v>
      </c>
      <c r="AH28" s="656">
        <v>0</v>
      </c>
      <c r="AI28" s="661">
        <v>0</v>
      </c>
      <c r="AJ28" s="649">
        <f t="shared" si="14"/>
        <v>0</v>
      </c>
      <c r="AK28" s="649">
        <f t="shared" si="15"/>
        <v>0</v>
      </c>
      <c r="AL28" s="649">
        <f t="shared" si="16"/>
        <v>0</v>
      </c>
      <c r="AM28" s="661">
        <v>0</v>
      </c>
      <c r="AN28" s="649">
        <f t="shared" si="17"/>
        <v>0</v>
      </c>
      <c r="AO28" s="649">
        <f t="shared" si="18"/>
        <v>0</v>
      </c>
      <c r="AP28" s="650">
        <f t="shared" si="19"/>
        <v>0</v>
      </c>
      <c r="AQ28" s="655">
        <v>0</v>
      </c>
      <c r="AR28" s="656">
        <v>0</v>
      </c>
      <c r="AS28" s="661">
        <v>0</v>
      </c>
      <c r="AT28" s="649">
        <f t="shared" si="20"/>
        <v>0</v>
      </c>
      <c r="AU28" s="649">
        <f t="shared" si="21"/>
        <v>0</v>
      </c>
      <c r="AV28" s="649">
        <f t="shared" si="22"/>
        <v>0</v>
      </c>
      <c r="AW28" s="661">
        <v>0</v>
      </c>
      <c r="AX28" s="649">
        <f t="shared" si="23"/>
        <v>0</v>
      </c>
      <c r="AY28" s="649">
        <f t="shared" si="24"/>
        <v>0</v>
      </c>
      <c r="AZ28" s="650">
        <f t="shared" si="25"/>
        <v>0</v>
      </c>
      <c r="BA28" s="651">
        <v>1.54</v>
      </c>
      <c r="BB28" s="649">
        <f t="shared" si="26"/>
        <v>4.62</v>
      </c>
      <c r="BC28" s="649">
        <f t="shared" si="27"/>
        <v>0</v>
      </c>
      <c r="BD28" s="649">
        <f t="shared" si="28"/>
        <v>18.48</v>
      </c>
      <c r="BE28" s="650">
        <f t="shared" si="29"/>
        <v>9.24</v>
      </c>
      <c r="BF28" s="651">
        <v>1</v>
      </c>
      <c r="BG28" s="649">
        <f t="shared" si="30"/>
        <v>3</v>
      </c>
      <c r="BH28" s="649">
        <f t="shared" si="31"/>
        <v>0</v>
      </c>
      <c r="BI28" s="649">
        <f t="shared" si="32"/>
        <v>12</v>
      </c>
      <c r="BJ28" s="650">
        <f t="shared" si="33"/>
        <v>6</v>
      </c>
      <c r="BK28" s="674">
        <v>0</v>
      </c>
      <c r="BL28" s="674">
        <v>0</v>
      </c>
      <c r="BM28" s="675">
        <v>0</v>
      </c>
      <c r="BN28" s="675">
        <v>0</v>
      </c>
      <c r="BO28" s="662">
        <v>0</v>
      </c>
      <c r="BP28" s="662">
        <v>0</v>
      </c>
      <c r="BQ28" s="662">
        <v>0</v>
      </c>
      <c r="BR28" s="675">
        <v>0</v>
      </c>
      <c r="BS28" s="652">
        <f t="shared" si="34"/>
        <v>0</v>
      </c>
      <c r="BT28" s="650">
        <f t="shared" si="35"/>
        <v>0</v>
      </c>
      <c r="BV28" s="668"/>
      <c r="BW28" s="674"/>
      <c r="BX28" s="674"/>
      <c r="BY28" s="675"/>
      <c r="BZ28" s="675"/>
      <c r="CA28" s="662"/>
      <c r="CB28" s="662"/>
      <c r="CC28" s="662"/>
      <c r="CD28" s="675"/>
      <c r="CF28" s="671"/>
      <c r="CG28" s="661"/>
      <c r="CH28" s="661"/>
      <c r="CI28" s="661"/>
      <c r="CJ28" s="88"/>
      <c r="CK28" s="86"/>
      <c r="CL28" s="86"/>
      <c r="CM28" s="87"/>
      <c r="CN28" s="86"/>
      <c r="CO28" s="86"/>
      <c r="CP28" s="86"/>
      <c r="CQ28" s="87"/>
    </row>
    <row r="29" spans="1:95" ht="17.25" customHeight="1" x14ac:dyDescent="0.25">
      <c r="A29" s="664">
        <v>23</v>
      </c>
      <c r="B29" s="647" t="s">
        <v>23</v>
      </c>
      <c r="C29" s="648" t="s">
        <v>571</v>
      </c>
      <c r="D29" s="653">
        <v>169</v>
      </c>
      <c r="E29" s="654">
        <v>0</v>
      </c>
      <c r="F29" s="567">
        <v>0</v>
      </c>
      <c r="G29" s="567">
        <v>8</v>
      </c>
      <c r="H29" s="569">
        <v>10</v>
      </c>
      <c r="I29" s="654">
        <v>0</v>
      </c>
      <c r="J29" s="567">
        <v>0</v>
      </c>
      <c r="K29" s="567">
        <v>0</v>
      </c>
      <c r="L29" s="569">
        <v>0</v>
      </c>
      <c r="M29" s="655">
        <v>0</v>
      </c>
      <c r="N29" s="656">
        <v>0</v>
      </c>
      <c r="O29" s="649">
        <v>0</v>
      </c>
      <c r="P29" s="649">
        <f t="shared" si="2"/>
        <v>0</v>
      </c>
      <c r="Q29" s="649">
        <f t="shared" si="3"/>
        <v>0</v>
      </c>
      <c r="R29" s="649">
        <f t="shared" si="4"/>
        <v>0</v>
      </c>
      <c r="S29" s="660">
        <v>0</v>
      </c>
      <c r="T29" s="649">
        <f t="shared" si="5"/>
        <v>0</v>
      </c>
      <c r="U29" s="649">
        <f t="shared" si="6"/>
        <v>0</v>
      </c>
      <c r="V29" s="650">
        <f t="shared" si="7"/>
        <v>0</v>
      </c>
      <c r="W29" s="655">
        <v>0</v>
      </c>
      <c r="X29" s="656">
        <v>0</v>
      </c>
      <c r="Y29" s="661">
        <v>0</v>
      </c>
      <c r="Z29" s="649">
        <f t="shared" si="8"/>
        <v>0</v>
      </c>
      <c r="AA29" s="649">
        <f t="shared" si="9"/>
        <v>0</v>
      </c>
      <c r="AB29" s="649">
        <f t="shared" si="10"/>
        <v>0</v>
      </c>
      <c r="AC29" s="661">
        <v>0</v>
      </c>
      <c r="AD29" s="649">
        <f t="shared" si="11"/>
        <v>0</v>
      </c>
      <c r="AE29" s="649">
        <f t="shared" si="12"/>
        <v>0</v>
      </c>
      <c r="AF29" s="650">
        <f t="shared" si="13"/>
        <v>0</v>
      </c>
      <c r="AG29" s="655">
        <v>0</v>
      </c>
      <c r="AH29" s="656">
        <v>0</v>
      </c>
      <c r="AI29" s="661">
        <v>0</v>
      </c>
      <c r="AJ29" s="649">
        <f t="shared" si="14"/>
        <v>0</v>
      </c>
      <c r="AK29" s="649">
        <f t="shared" si="15"/>
        <v>0</v>
      </c>
      <c r="AL29" s="649">
        <f t="shared" si="16"/>
        <v>0</v>
      </c>
      <c r="AM29" s="661">
        <v>0</v>
      </c>
      <c r="AN29" s="649">
        <f t="shared" si="17"/>
        <v>0</v>
      </c>
      <c r="AO29" s="649">
        <f t="shared" si="18"/>
        <v>0</v>
      </c>
      <c r="AP29" s="650">
        <f t="shared" si="19"/>
        <v>0</v>
      </c>
      <c r="AQ29" s="655">
        <v>0</v>
      </c>
      <c r="AR29" s="656">
        <v>0</v>
      </c>
      <c r="AS29" s="661">
        <v>0</v>
      </c>
      <c r="AT29" s="649">
        <f t="shared" si="20"/>
        <v>0</v>
      </c>
      <c r="AU29" s="649">
        <f t="shared" si="21"/>
        <v>0</v>
      </c>
      <c r="AV29" s="649">
        <f t="shared" si="22"/>
        <v>0</v>
      </c>
      <c r="AW29" s="661">
        <v>0</v>
      </c>
      <c r="AX29" s="649">
        <f t="shared" si="23"/>
        <v>0</v>
      </c>
      <c r="AY29" s="649">
        <f t="shared" si="24"/>
        <v>0</v>
      </c>
      <c r="AZ29" s="650">
        <f t="shared" si="25"/>
        <v>0</v>
      </c>
      <c r="BA29" s="651">
        <v>1.77</v>
      </c>
      <c r="BB29" s="649">
        <f t="shared" si="26"/>
        <v>0</v>
      </c>
      <c r="BC29" s="649">
        <f t="shared" si="27"/>
        <v>0</v>
      </c>
      <c r="BD29" s="649">
        <f t="shared" si="28"/>
        <v>14.16</v>
      </c>
      <c r="BE29" s="650">
        <f t="shared" si="29"/>
        <v>17.7</v>
      </c>
      <c r="BF29" s="651">
        <v>1.08</v>
      </c>
      <c r="BG29" s="649">
        <f t="shared" si="30"/>
        <v>0</v>
      </c>
      <c r="BH29" s="649">
        <f t="shared" si="31"/>
        <v>0</v>
      </c>
      <c r="BI29" s="649">
        <f t="shared" si="32"/>
        <v>8.64</v>
      </c>
      <c r="BJ29" s="650">
        <f t="shared" si="33"/>
        <v>10.8</v>
      </c>
      <c r="BK29" s="674">
        <v>0</v>
      </c>
      <c r="BL29" s="674">
        <v>0</v>
      </c>
      <c r="BM29" s="675">
        <v>0</v>
      </c>
      <c r="BN29" s="675">
        <v>0</v>
      </c>
      <c r="BO29" s="662">
        <v>0</v>
      </c>
      <c r="BP29" s="662">
        <v>0</v>
      </c>
      <c r="BQ29" s="662">
        <v>0</v>
      </c>
      <c r="BR29" s="675">
        <v>0</v>
      </c>
      <c r="BS29" s="652">
        <f t="shared" si="34"/>
        <v>0</v>
      </c>
      <c r="BT29" s="650">
        <f t="shared" si="35"/>
        <v>0</v>
      </c>
      <c r="BV29" s="668"/>
      <c r="BW29" s="674"/>
      <c r="BX29" s="674"/>
      <c r="BY29" s="675"/>
      <c r="BZ29" s="675"/>
      <c r="CA29" s="662"/>
      <c r="CB29" s="662"/>
      <c r="CC29" s="662"/>
      <c r="CD29" s="675"/>
      <c r="CF29" s="671"/>
      <c r="CG29" s="661"/>
      <c r="CH29" s="661"/>
      <c r="CI29" s="661"/>
      <c r="CJ29" s="88"/>
      <c r="CK29" s="86"/>
      <c r="CL29" s="86"/>
      <c r="CM29" s="87"/>
      <c r="CN29" s="86"/>
      <c r="CO29" s="86"/>
      <c r="CP29" s="86"/>
      <c r="CQ29" s="87"/>
    </row>
    <row r="30" spans="1:95" ht="17.25" customHeight="1" x14ac:dyDescent="0.25">
      <c r="A30" s="664">
        <v>24</v>
      </c>
      <c r="B30" s="647" t="s">
        <v>496</v>
      </c>
      <c r="C30" s="648" t="s">
        <v>572</v>
      </c>
      <c r="D30" s="653">
        <v>4318</v>
      </c>
      <c r="E30" s="654">
        <v>94</v>
      </c>
      <c r="F30" s="567">
        <v>0</v>
      </c>
      <c r="G30" s="567">
        <v>270</v>
      </c>
      <c r="H30" s="569">
        <v>131</v>
      </c>
      <c r="I30" s="654">
        <v>94</v>
      </c>
      <c r="J30" s="567">
        <v>0</v>
      </c>
      <c r="K30" s="567">
        <v>286</v>
      </c>
      <c r="L30" s="569">
        <v>133</v>
      </c>
      <c r="M30" s="655">
        <v>0</v>
      </c>
      <c r="N30" s="656">
        <v>0</v>
      </c>
      <c r="O30" s="649">
        <v>953699.02694850601</v>
      </c>
      <c r="P30" s="649">
        <f t="shared" si="2"/>
        <v>10145.734329239425</v>
      </c>
      <c r="Q30" s="649">
        <f t="shared" si="3"/>
        <v>0</v>
      </c>
      <c r="R30" s="649">
        <f t="shared" si="4"/>
        <v>0</v>
      </c>
      <c r="S30" s="660">
        <v>0</v>
      </c>
      <c r="T30" s="649">
        <f t="shared" si="5"/>
        <v>0</v>
      </c>
      <c r="U30" s="649">
        <f t="shared" si="6"/>
        <v>0</v>
      </c>
      <c r="V30" s="650">
        <f t="shared" si="7"/>
        <v>0</v>
      </c>
      <c r="W30" s="655">
        <v>0</v>
      </c>
      <c r="X30" s="656">
        <v>0</v>
      </c>
      <c r="Y30" s="661">
        <v>0</v>
      </c>
      <c r="Z30" s="649">
        <f t="shared" si="8"/>
        <v>0</v>
      </c>
      <c r="AA30" s="649">
        <f t="shared" si="9"/>
        <v>0</v>
      </c>
      <c r="AB30" s="649">
        <f t="shared" si="10"/>
        <v>0</v>
      </c>
      <c r="AC30" s="661">
        <v>0</v>
      </c>
      <c r="AD30" s="649">
        <f t="shared" si="11"/>
        <v>0</v>
      </c>
      <c r="AE30" s="649">
        <f t="shared" si="12"/>
        <v>0</v>
      </c>
      <c r="AF30" s="650">
        <f t="shared" si="13"/>
        <v>0</v>
      </c>
      <c r="AG30" s="655">
        <v>13</v>
      </c>
      <c r="AH30" s="656">
        <v>0</v>
      </c>
      <c r="AI30" s="661">
        <v>3313718.7555585201</v>
      </c>
      <c r="AJ30" s="649">
        <f t="shared" si="14"/>
        <v>11586.429215239581</v>
      </c>
      <c r="AK30" s="649">
        <f t="shared" si="15"/>
        <v>150623.57979811454</v>
      </c>
      <c r="AL30" s="649">
        <f t="shared" si="16"/>
        <v>0</v>
      </c>
      <c r="AM30" s="661">
        <v>826033.55537279905</v>
      </c>
      <c r="AN30" s="649">
        <f t="shared" si="17"/>
        <v>2888.2292145902065</v>
      </c>
      <c r="AO30" s="649">
        <f t="shared" si="18"/>
        <v>37546.979789672681</v>
      </c>
      <c r="AP30" s="650">
        <f t="shared" si="19"/>
        <v>0</v>
      </c>
      <c r="AQ30" s="655">
        <v>6</v>
      </c>
      <c r="AR30" s="656">
        <v>0</v>
      </c>
      <c r="AS30" s="661">
        <v>1810697.37571077</v>
      </c>
      <c r="AT30" s="649">
        <f t="shared" si="20"/>
        <v>13614.265982787745</v>
      </c>
      <c r="AU30" s="649">
        <f t="shared" si="21"/>
        <v>81685.595896726474</v>
      </c>
      <c r="AV30" s="649">
        <f t="shared" si="22"/>
        <v>0</v>
      </c>
      <c r="AW30" s="661">
        <v>14456.171579193</v>
      </c>
      <c r="AX30" s="649">
        <f t="shared" si="23"/>
        <v>108.69301939242857</v>
      </c>
      <c r="AY30" s="649">
        <f t="shared" si="24"/>
        <v>652.15811635457135</v>
      </c>
      <c r="AZ30" s="650">
        <f t="shared" si="25"/>
        <v>0</v>
      </c>
      <c r="BA30" s="651">
        <v>1.3</v>
      </c>
      <c r="BB30" s="649">
        <f t="shared" si="26"/>
        <v>122.2</v>
      </c>
      <c r="BC30" s="649">
        <f t="shared" si="27"/>
        <v>0</v>
      </c>
      <c r="BD30" s="649">
        <f t="shared" si="28"/>
        <v>351</v>
      </c>
      <c r="BE30" s="650">
        <f t="shared" si="29"/>
        <v>170.3</v>
      </c>
      <c r="BF30" s="651">
        <v>1.3</v>
      </c>
      <c r="BG30" s="649">
        <f t="shared" si="30"/>
        <v>122.2</v>
      </c>
      <c r="BH30" s="649">
        <f t="shared" si="31"/>
        <v>0</v>
      </c>
      <c r="BI30" s="649">
        <f t="shared" si="32"/>
        <v>351</v>
      </c>
      <c r="BJ30" s="650">
        <f t="shared" si="33"/>
        <v>170.3</v>
      </c>
      <c r="BK30" s="674">
        <v>5.9160699140682498</v>
      </c>
      <c r="BL30" s="674">
        <v>0</v>
      </c>
      <c r="BM30" s="675">
        <v>0</v>
      </c>
      <c r="BN30" s="675">
        <v>0</v>
      </c>
      <c r="BO30" s="662">
        <v>20.555952433096</v>
      </c>
      <c r="BP30" s="662">
        <v>5.1241242015188799</v>
      </c>
      <c r="BQ30" s="662">
        <v>11.2322776528357</v>
      </c>
      <c r="BR30" s="675">
        <v>8.9675798481120006E-2</v>
      </c>
      <c r="BS30" s="652">
        <f t="shared" si="34"/>
        <v>42.918099999999946</v>
      </c>
      <c r="BT30" s="650">
        <f t="shared" si="35"/>
        <v>6918604.8851697976</v>
      </c>
      <c r="BV30" s="668"/>
      <c r="BW30" s="674"/>
      <c r="BX30" s="674"/>
      <c r="BY30" s="675"/>
      <c r="BZ30" s="675"/>
      <c r="CA30" s="662"/>
      <c r="CB30" s="662"/>
      <c r="CC30" s="662"/>
      <c r="CD30" s="675"/>
      <c r="CF30" s="671"/>
      <c r="CG30" s="661"/>
      <c r="CH30" s="661"/>
      <c r="CI30" s="661"/>
      <c r="CJ30" s="88"/>
      <c r="CK30" s="86"/>
      <c r="CL30" s="86"/>
      <c r="CM30" s="87"/>
      <c r="CN30" s="86"/>
      <c r="CO30" s="86"/>
      <c r="CP30" s="86"/>
      <c r="CQ30" s="87"/>
    </row>
    <row r="31" spans="1:95" ht="17.25" customHeight="1" x14ac:dyDescent="0.25">
      <c r="A31" s="664">
        <v>25</v>
      </c>
      <c r="B31" s="647" t="s">
        <v>24</v>
      </c>
      <c r="C31" s="648" t="s">
        <v>573</v>
      </c>
      <c r="D31" s="653">
        <v>1565</v>
      </c>
      <c r="E31" s="654">
        <v>26</v>
      </c>
      <c r="F31" s="567">
        <v>0</v>
      </c>
      <c r="G31" s="567">
        <v>114</v>
      </c>
      <c r="H31" s="569">
        <v>52</v>
      </c>
      <c r="I31" s="654">
        <v>26</v>
      </c>
      <c r="J31" s="567">
        <v>0</v>
      </c>
      <c r="K31" s="567">
        <v>130</v>
      </c>
      <c r="L31" s="569">
        <v>0</v>
      </c>
      <c r="M31" s="655">
        <v>0</v>
      </c>
      <c r="N31" s="656">
        <v>0</v>
      </c>
      <c r="O31" s="649">
        <v>327988.66297656199</v>
      </c>
      <c r="P31" s="649">
        <f t="shared" si="2"/>
        <v>12614.948576021616</v>
      </c>
      <c r="Q31" s="649">
        <f t="shared" si="3"/>
        <v>0</v>
      </c>
      <c r="R31" s="649">
        <f t="shared" si="4"/>
        <v>0</v>
      </c>
      <c r="S31" s="660">
        <v>11708.246878673001</v>
      </c>
      <c r="T31" s="649">
        <f t="shared" si="5"/>
        <v>450.31718764126924</v>
      </c>
      <c r="U31" s="649">
        <f t="shared" si="6"/>
        <v>0</v>
      </c>
      <c r="V31" s="650">
        <f t="shared" si="7"/>
        <v>0</v>
      </c>
      <c r="W31" s="655">
        <v>0</v>
      </c>
      <c r="X31" s="656">
        <v>0</v>
      </c>
      <c r="Y31" s="661">
        <v>0</v>
      </c>
      <c r="Z31" s="649">
        <f t="shared" si="8"/>
        <v>0</v>
      </c>
      <c r="AA31" s="649">
        <f t="shared" si="9"/>
        <v>0</v>
      </c>
      <c r="AB31" s="649">
        <f t="shared" si="10"/>
        <v>0</v>
      </c>
      <c r="AC31" s="661">
        <v>0</v>
      </c>
      <c r="AD31" s="649">
        <f t="shared" si="11"/>
        <v>0</v>
      </c>
      <c r="AE31" s="649">
        <f t="shared" si="12"/>
        <v>0</v>
      </c>
      <c r="AF31" s="650">
        <f t="shared" si="13"/>
        <v>0</v>
      </c>
      <c r="AG31" s="655">
        <v>3</v>
      </c>
      <c r="AH31" s="656">
        <v>0</v>
      </c>
      <c r="AI31" s="661">
        <v>1361260.5985519299</v>
      </c>
      <c r="AJ31" s="649">
        <f t="shared" si="14"/>
        <v>10471.235373476384</v>
      </c>
      <c r="AK31" s="649">
        <f t="shared" si="15"/>
        <v>31413.706120429153</v>
      </c>
      <c r="AL31" s="649">
        <f t="shared" si="16"/>
        <v>0</v>
      </c>
      <c r="AM31" s="661">
        <v>1794517.9085522799</v>
      </c>
      <c r="AN31" s="649">
        <f t="shared" si="17"/>
        <v>13803.983911940615</v>
      </c>
      <c r="AO31" s="649">
        <f t="shared" si="18"/>
        <v>41411.951735821844</v>
      </c>
      <c r="AP31" s="650">
        <f t="shared" si="19"/>
        <v>0</v>
      </c>
      <c r="AQ31" s="655">
        <v>0</v>
      </c>
      <c r="AR31" s="656">
        <v>0</v>
      </c>
      <c r="AS31" s="661">
        <v>0</v>
      </c>
      <c r="AT31" s="649">
        <f t="shared" si="20"/>
        <v>0</v>
      </c>
      <c r="AU31" s="649">
        <f t="shared" si="21"/>
        <v>0</v>
      </c>
      <c r="AV31" s="649">
        <f t="shared" si="22"/>
        <v>0</v>
      </c>
      <c r="AW31" s="661">
        <v>27285.305769431001</v>
      </c>
      <c r="AX31" s="649">
        <f t="shared" si="23"/>
        <v>0</v>
      </c>
      <c r="AY31" s="649">
        <f t="shared" si="24"/>
        <v>0</v>
      </c>
      <c r="AZ31" s="650">
        <f t="shared" si="25"/>
        <v>0</v>
      </c>
      <c r="BA31" s="651">
        <v>1.36</v>
      </c>
      <c r="BB31" s="649">
        <f t="shared" si="26"/>
        <v>35.36</v>
      </c>
      <c r="BC31" s="649">
        <f t="shared" si="27"/>
        <v>0</v>
      </c>
      <c r="BD31" s="649">
        <f t="shared" si="28"/>
        <v>155.04000000000002</v>
      </c>
      <c r="BE31" s="650">
        <f t="shared" si="29"/>
        <v>70.72</v>
      </c>
      <c r="BF31" s="651">
        <v>1.28</v>
      </c>
      <c r="BG31" s="649">
        <f t="shared" si="30"/>
        <v>33.28</v>
      </c>
      <c r="BH31" s="649">
        <f t="shared" si="31"/>
        <v>0</v>
      </c>
      <c r="BI31" s="649">
        <f t="shared" si="32"/>
        <v>145.92000000000002</v>
      </c>
      <c r="BJ31" s="650">
        <f t="shared" si="33"/>
        <v>66.56</v>
      </c>
      <c r="BK31" s="674">
        <v>2.0346082006602302</v>
      </c>
      <c r="BL31" s="674">
        <v>7.2629629629619996E-2</v>
      </c>
      <c r="BM31" s="675">
        <v>0</v>
      </c>
      <c r="BN31" s="675">
        <v>0</v>
      </c>
      <c r="BO31" s="662">
        <v>8.4442917993397693</v>
      </c>
      <c r="BP31" s="662">
        <v>11.131911755233499</v>
      </c>
      <c r="BQ31" s="662">
        <v>0</v>
      </c>
      <c r="BR31" s="675">
        <v>0.16925861513686999</v>
      </c>
      <c r="BS31" s="652">
        <f t="shared" si="34"/>
        <v>21.852699999999988</v>
      </c>
      <c r="BT31" s="650">
        <f t="shared" si="35"/>
        <v>3522760.7227288755</v>
      </c>
      <c r="BV31" s="668"/>
      <c r="BW31" s="674"/>
      <c r="BX31" s="674"/>
      <c r="BY31" s="675"/>
      <c r="BZ31" s="675"/>
      <c r="CA31" s="662"/>
      <c r="CB31" s="662"/>
      <c r="CC31" s="662"/>
      <c r="CD31" s="675"/>
      <c r="CF31" s="671"/>
      <c r="CG31" s="661"/>
      <c r="CH31" s="661"/>
      <c r="CI31" s="661"/>
      <c r="CJ31" s="88"/>
      <c r="CK31" s="86"/>
      <c r="CL31" s="86"/>
      <c r="CM31" s="87"/>
      <c r="CN31" s="86"/>
      <c r="CO31" s="86"/>
      <c r="CP31" s="86"/>
      <c r="CQ31" s="87"/>
    </row>
    <row r="32" spans="1:95" ht="17.25" customHeight="1" x14ac:dyDescent="0.25">
      <c r="A32" s="664">
        <v>26</v>
      </c>
      <c r="B32" s="647" t="s">
        <v>25</v>
      </c>
      <c r="C32" s="648" t="s">
        <v>574</v>
      </c>
      <c r="D32" s="653">
        <v>378</v>
      </c>
      <c r="E32" s="654">
        <v>0</v>
      </c>
      <c r="F32" s="567">
        <v>17</v>
      </c>
      <c r="G32" s="567">
        <v>22</v>
      </c>
      <c r="H32" s="569">
        <v>10</v>
      </c>
      <c r="I32" s="654">
        <v>0</v>
      </c>
      <c r="J32" s="567">
        <v>22</v>
      </c>
      <c r="K32" s="567">
        <v>25</v>
      </c>
      <c r="L32" s="569">
        <v>0</v>
      </c>
      <c r="M32" s="655">
        <v>0</v>
      </c>
      <c r="N32" s="656">
        <v>0</v>
      </c>
      <c r="O32" s="649">
        <v>0</v>
      </c>
      <c r="P32" s="649">
        <f t="shared" si="2"/>
        <v>0</v>
      </c>
      <c r="Q32" s="649">
        <f t="shared" si="3"/>
        <v>0</v>
      </c>
      <c r="R32" s="649">
        <f t="shared" si="4"/>
        <v>0</v>
      </c>
      <c r="S32" s="660">
        <v>0</v>
      </c>
      <c r="T32" s="649">
        <f t="shared" si="5"/>
        <v>0</v>
      </c>
      <c r="U32" s="649">
        <f t="shared" si="6"/>
        <v>0</v>
      </c>
      <c r="V32" s="650">
        <f t="shared" si="7"/>
        <v>0</v>
      </c>
      <c r="W32" s="655">
        <v>0</v>
      </c>
      <c r="X32" s="656">
        <v>0</v>
      </c>
      <c r="Y32" s="661">
        <v>228488.49241056401</v>
      </c>
      <c r="Z32" s="649">
        <f t="shared" si="8"/>
        <v>10385.840564116546</v>
      </c>
      <c r="AA32" s="649">
        <f t="shared" si="9"/>
        <v>0</v>
      </c>
      <c r="AB32" s="649">
        <f t="shared" si="10"/>
        <v>0</v>
      </c>
      <c r="AC32" s="661">
        <v>0</v>
      </c>
      <c r="AD32" s="649">
        <f t="shared" si="11"/>
        <v>0</v>
      </c>
      <c r="AE32" s="649">
        <f t="shared" si="12"/>
        <v>0</v>
      </c>
      <c r="AF32" s="650">
        <f t="shared" si="13"/>
        <v>0</v>
      </c>
      <c r="AG32" s="655">
        <v>0</v>
      </c>
      <c r="AH32" s="656">
        <v>0</v>
      </c>
      <c r="AI32" s="661">
        <v>286512.568369199</v>
      </c>
      <c r="AJ32" s="649">
        <f t="shared" si="14"/>
        <v>11460.502734767961</v>
      </c>
      <c r="AK32" s="649">
        <f t="shared" si="15"/>
        <v>0</v>
      </c>
      <c r="AL32" s="649">
        <f t="shared" si="16"/>
        <v>0</v>
      </c>
      <c r="AM32" s="661">
        <v>0</v>
      </c>
      <c r="AN32" s="649">
        <f t="shared" si="17"/>
        <v>0</v>
      </c>
      <c r="AO32" s="649">
        <f t="shared" si="18"/>
        <v>0</v>
      </c>
      <c r="AP32" s="650">
        <f t="shared" si="19"/>
        <v>0</v>
      </c>
      <c r="AQ32" s="655">
        <v>0</v>
      </c>
      <c r="AR32" s="656">
        <v>0</v>
      </c>
      <c r="AS32" s="661">
        <v>0</v>
      </c>
      <c r="AT32" s="649">
        <f t="shared" si="20"/>
        <v>0</v>
      </c>
      <c r="AU32" s="649">
        <f t="shared" si="21"/>
        <v>0</v>
      </c>
      <c r="AV32" s="649">
        <f t="shared" si="22"/>
        <v>0</v>
      </c>
      <c r="AW32" s="661">
        <v>0</v>
      </c>
      <c r="AX32" s="649">
        <f t="shared" si="23"/>
        <v>0</v>
      </c>
      <c r="AY32" s="649">
        <f t="shared" si="24"/>
        <v>0</v>
      </c>
      <c r="AZ32" s="650">
        <f t="shared" si="25"/>
        <v>0</v>
      </c>
      <c r="BA32" s="651">
        <v>1.6</v>
      </c>
      <c r="BB32" s="649">
        <f t="shared" si="26"/>
        <v>0</v>
      </c>
      <c r="BC32" s="649">
        <f t="shared" si="27"/>
        <v>27.200000000000003</v>
      </c>
      <c r="BD32" s="649">
        <f t="shared" si="28"/>
        <v>35.200000000000003</v>
      </c>
      <c r="BE32" s="650">
        <f t="shared" si="29"/>
        <v>16</v>
      </c>
      <c r="BF32" s="651">
        <v>1</v>
      </c>
      <c r="BG32" s="649">
        <f t="shared" si="30"/>
        <v>0</v>
      </c>
      <c r="BH32" s="649">
        <f t="shared" si="31"/>
        <v>17</v>
      </c>
      <c r="BI32" s="649">
        <f t="shared" si="32"/>
        <v>22</v>
      </c>
      <c r="BJ32" s="650">
        <f t="shared" si="33"/>
        <v>10</v>
      </c>
      <c r="BK32" s="674">
        <v>0</v>
      </c>
      <c r="BL32" s="674">
        <v>0</v>
      </c>
      <c r="BM32" s="675">
        <v>1.4173799673321199</v>
      </c>
      <c r="BN32" s="675">
        <v>0</v>
      </c>
      <c r="BO32" s="662">
        <v>1.77732003266788</v>
      </c>
      <c r="BP32" s="662">
        <v>0</v>
      </c>
      <c r="BQ32" s="662">
        <v>0</v>
      </c>
      <c r="BR32" s="675">
        <v>0</v>
      </c>
      <c r="BS32" s="652">
        <f t="shared" si="34"/>
        <v>3.1947000000000001</v>
      </c>
      <c r="BT32" s="650">
        <f t="shared" si="35"/>
        <v>515001.06077976385</v>
      </c>
      <c r="BV32" s="668"/>
      <c r="BW32" s="674"/>
      <c r="BX32" s="674"/>
      <c r="BY32" s="675"/>
      <c r="BZ32" s="675"/>
      <c r="CA32" s="662"/>
      <c r="CB32" s="662"/>
      <c r="CC32" s="662"/>
      <c r="CD32" s="675"/>
      <c r="CF32" s="671"/>
      <c r="CG32" s="661"/>
      <c r="CH32" s="661"/>
      <c r="CI32" s="661"/>
      <c r="CJ32" s="88"/>
      <c r="CK32" s="86"/>
      <c r="CL32" s="86"/>
      <c r="CM32" s="87"/>
      <c r="CN32" s="86"/>
      <c r="CO32" s="86"/>
      <c r="CP32" s="86"/>
      <c r="CQ32" s="87"/>
    </row>
    <row r="33" spans="1:95" ht="17.25" customHeight="1" x14ac:dyDescent="0.25">
      <c r="A33" s="664">
        <v>27</v>
      </c>
      <c r="B33" s="647" t="s">
        <v>26</v>
      </c>
      <c r="C33" s="648" t="s">
        <v>575</v>
      </c>
      <c r="D33" s="653">
        <v>573</v>
      </c>
      <c r="E33" s="654">
        <v>15</v>
      </c>
      <c r="F33" s="567">
        <v>0</v>
      </c>
      <c r="G33" s="567">
        <v>45</v>
      </c>
      <c r="H33" s="569">
        <v>19</v>
      </c>
      <c r="I33" s="654">
        <v>0</v>
      </c>
      <c r="J33" s="567">
        <v>0</v>
      </c>
      <c r="K33" s="567">
        <v>0</v>
      </c>
      <c r="L33" s="569">
        <v>0</v>
      </c>
      <c r="M33" s="655">
        <v>0</v>
      </c>
      <c r="N33" s="656">
        <v>0</v>
      </c>
      <c r="O33" s="649">
        <v>0</v>
      </c>
      <c r="P33" s="649">
        <f t="shared" si="2"/>
        <v>0</v>
      </c>
      <c r="Q33" s="649">
        <f t="shared" si="3"/>
        <v>0</v>
      </c>
      <c r="R33" s="649">
        <f t="shared" si="4"/>
        <v>0</v>
      </c>
      <c r="S33" s="660">
        <v>0</v>
      </c>
      <c r="T33" s="649">
        <f t="shared" si="5"/>
        <v>0</v>
      </c>
      <c r="U33" s="649">
        <f t="shared" si="6"/>
        <v>0</v>
      </c>
      <c r="V33" s="650">
        <f t="shared" si="7"/>
        <v>0</v>
      </c>
      <c r="W33" s="655">
        <v>0</v>
      </c>
      <c r="X33" s="656">
        <v>0</v>
      </c>
      <c r="Y33" s="661">
        <v>0</v>
      </c>
      <c r="Z33" s="649">
        <f t="shared" si="8"/>
        <v>0</v>
      </c>
      <c r="AA33" s="649">
        <f t="shared" si="9"/>
        <v>0</v>
      </c>
      <c r="AB33" s="649">
        <f t="shared" si="10"/>
        <v>0</v>
      </c>
      <c r="AC33" s="661">
        <v>0</v>
      </c>
      <c r="AD33" s="649">
        <f t="shared" si="11"/>
        <v>0</v>
      </c>
      <c r="AE33" s="649">
        <f t="shared" si="12"/>
        <v>0</v>
      </c>
      <c r="AF33" s="650">
        <f t="shared" si="13"/>
        <v>0</v>
      </c>
      <c r="AG33" s="655">
        <v>0</v>
      </c>
      <c r="AH33" s="656">
        <v>0</v>
      </c>
      <c r="AI33" s="661">
        <v>0</v>
      </c>
      <c r="AJ33" s="649">
        <f t="shared" si="14"/>
        <v>0</v>
      </c>
      <c r="AK33" s="649">
        <f t="shared" si="15"/>
        <v>0</v>
      </c>
      <c r="AL33" s="649">
        <f t="shared" si="16"/>
        <v>0</v>
      </c>
      <c r="AM33" s="661">
        <v>0</v>
      </c>
      <c r="AN33" s="649">
        <f t="shared" si="17"/>
        <v>0</v>
      </c>
      <c r="AO33" s="649">
        <f t="shared" si="18"/>
        <v>0</v>
      </c>
      <c r="AP33" s="650">
        <f t="shared" si="19"/>
        <v>0</v>
      </c>
      <c r="AQ33" s="655">
        <v>0</v>
      </c>
      <c r="AR33" s="656">
        <v>0</v>
      </c>
      <c r="AS33" s="661">
        <v>0</v>
      </c>
      <c r="AT33" s="649">
        <f t="shared" si="20"/>
        <v>0</v>
      </c>
      <c r="AU33" s="649">
        <f t="shared" si="21"/>
        <v>0</v>
      </c>
      <c r="AV33" s="649">
        <f t="shared" si="22"/>
        <v>0</v>
      </c>
      <c r="AW33" s="661">
        <v>0</v>
      </c>
      <c r="AX33" s="649">
        <f t="shared" si="23"/>
        <v>0</v>
      </c>
      <c r="AY33" s="649">
        <f t="shared" si="24"/>
        <v>0</v>
      </c>
      <c r="AZ33" s="650">
        <f t="shared" si="25"/>
        <v>0</v>
      </c>
      <c r="BA33" s="651">
        <v>1.43</v>
      </c>
      <c r="BB33" s="649">
        <f t="shared" si="26"/>
        <v>21.45</v>
      </c>
      <c r="BC33" s="649">
        <f t="shared" si="27"/>
        <v>0</v>
      </c>
      <c r="BD33" s="649">
        <f t="shared" si="28"/>
        <v>64.349999999999994</v>
      </c>
      <c r="BE33" s="650">
        <f t="shared" si="29"/>
        <v>27.169999999999998</v>
      </c>
      <c r="BF33" s="651">
        <v>1.03</v>
      </c>
      <c r="BG33" s="649">
        <f t="shared" si="30"/>
        <v>15.450000000000001</v>
      </c>
      <c r="BH33" s="649">
        <f t="shared" si="31"/>
        <v>0</v>
      </c>
      <c r="BI33" s="649">
        <f t="shared" si="32"/>
        <v>46.35</v>
      </c>
      <c r="BJ33" s="650">
        <f t="shared" si="33"/>
        <v>19.57</v>
      </c>
      <c r="BK33" s="674">
        <v>0</v>
      </c>
      <c r="BL33" s="674">
        <v>0</v>
      </c>
      <c r="BM33" s="675">
        <v>0</v>
      </c>
      <c r="BN33" s="675">
        <v>0</v>
      </c>
      <c r="BO33" s="662">
        <v>0</v>
      </c>
      <c r="BP33" s="662">
        <v>0</v>
      </c>
      <c r="BQ33" s="662">
        <v>0</v>
      </c>
      <c r="BR33" s="675">
        <v>0</v>
      </c>
      <c r="BS33" s="652">
        <f t="shared" si="34"/>
        <v>0</v>
      </c>
      <c r="BT33" s="650">
        <f t="shared" si="35"/>
        <v>0</v>
      </c>
      <c r="BV33" s="668"/>
      <c r="BW33" s="674"/>
      <c r="BX33" s="674"/>
      <c r="BY33" s="675"/>
      <c r="BZ33" s="675"/>
      <c r="CA33" s="662"/>
      <c r="CB33" s="662"/>
      <c r="CC33" s="662"/>
      <c r="CD33" s="675"/>
      <c r="CF33" s="671"/>
      <c r="CG33" s="661"/>
      <c r="CH33" s="661"/>
      <c r="CI33" s="661"/>
      <c r="CJ33" s="88"/>
      <c r="CK33" s="86"/>
      <c r="CL33" s="86"/>
      <c r="CM33" s="87"/>
      <c r="CN33" s="86"/>
      <c r="CO33" s="86"/>
      <c r="CP33" s="86"/>
      <c r="CQ33" s="87"/>
    </row>
    <row r="34" spans="1:95" ht="17.25" customHeight="1" x14ac:dyDescent="0.25">
      <c r="A34" s="664">
        <v>28</v>
      </c>
      <c r="B34" s="647" t="s">
        <v>27</v>
      </c>
      <c r="C34" s="648" t="s">
        <v>576</v>
      </c>
      <c r="D34" s="653">
        <v>532</v>
      </c>
      <c r="E34" s="654">
        <v>0</v>
      </c>
      <c r="F34" s="567">
        <v>23</v>
      </c>
      <c r="G34" s="567">
        <v>30</v>
      </c>
      <c r="H34" s="569">
        <v>16</v>
      </c>
      <c r="I34" s="654">
        <v>0</v>
      </c>
      <c r="J34" s="567">
        <v>0</v>
      </c>
      <c r="K34" s="567">
        <v>0</v>
      </c>
      <c r="L34" s="569">
        <v>0</v>
      </c>
      <c r="M34" s="655">
        <v>0</v>
      </c>
      <c r="N34" s="656">
        <v>0</v>
      </c>
      <c r="O34" s="649">
        <v>0</v>
      </c>
      <c r="P34" s="649">
        <f t="shared" si="2"/>
        <v>0</v>
      </c>
      <c r="Q34" s="649">
        <f t="shared" si="3"/>
        <v>0</v>
      </c>
      <c r="R34" s="649">
        <f t="shared" si="4"/>
        <v>0</v>
      </c>
      <c r="S34" s="660">
        <v>0</v>
      </c>
      <c r="T34" s="649">
        <f t="shared" si="5"/>
        <v>0</v>
      </c>
      <c r="U34" s="649">
        <f t="shared" si="6"/>
        <v>0</v>
      </c>
      <c r="V34" s="650">
        <f t="shared" si="7"/>
        <v>0</v>
      </c>
      <c r="W34" s="655">
        <v>0</v>
      </c>
      <c r="X34" s="656">
        <v>0</v>
      </c>
      <c r="Y34" s="661">
        <v>0</v>
      </c>
      <c r="Z34" s="649">
        <f t="shared" si="8"/>
        <v>0</v>
      </c>
      <c r="AA34" s="649">
        <f t="shared" si="9"/>
        <v>0</v>
      </c>
      <c r="AB34" s="649">
        <f t="shared" si="10"/>
        <v>0</v>
      </c>
      <c r="AC34" s="661">
        <v>0</v>
      </c>
      <c r="AD34" s="649">
        <f t="shared" si="11"/>
        <v>0</v>
      </c>
      <c r="AE34" s="649">
        <f t="shared" si="12"/>
        <v>0</v>
      </c>
      <c r="AF34" s="650">
        <f t="shared" si="13"/>
        <v>0</v>
      </c>
      <c r="AG34" s="655">
        <v>0</v>
      </c>
      <c r="AH34" s="656">
        <v>0</v>
      </c>
      <c r="AI34" s="661">
        <v>0</v>
      </c>
      <c r="AJ34" s="649">
        <f t="shared" si="14"/>
        <v>0</v>
      </c>
      <c r="AK34" s="649">
        <f t="shared" si="15"/>
        <v>0</v>
      </c>
      <c r="AL34" s="649">
        <f t="shared" si="16"/>
        <v>0</v>
      </c>
      <c r="AM34" s="661">
        <v>0</v>
      </c>
      <c r="AN34" s="649">
        <f t="shared" si="17"/>
        <v>0</v>
      </c>
      <c r="AO34" s="649">
        <f t="shared" si="18"/>
        <v>0</v>
      </c>
      <c r="AP34" s="650">
        <f t="shared" si="19"/>
        <v>0</v>
      </c>
      <c r="AQ34" s="655">
        <v>0</v>
      </c>
      <c r="AR34" s="656">
        <v>0</v>
      </c>
      <c r="AS34" s="661">
        <v>0</v>
      </c>
      <c r="AT34" s="649">
        <f t="shared" si="20"/>
        <v>0</v>
      </c>
      <c r="AU34" s="649">
        <f t="shared" si="21"/>
        <v>0</v>
      </c>
      <c r="AV34" s="649">
        <f t="shared" si="22"/>
        <v>0</v>
      </c>
      <c r="AW34" s="661">
        <v>0</v>
      </c>
      <c r="AX34" s="649">
        <f t="shared" si="23"/>
        <v>0</v>
      </c>
      <c r="AY34" s="649">
        <f t="shared" si="24"/>
        <v>0</v>
      </c>
      <c r="AZ34" s="650">
        <f t="shared" si="25"/>
        <v>0</v>
      </c>
      <c r="BA34" s="651">
        <v>1.55</v>
      </c>
      <c r="BB34" s="649">
        <f t="shared" si="26"/>
        <v>0</v>
      </c>
      <c r="BC34" s="649">
        <f t="shared" si="27"/>
        <v>35.65</v>
      </c>
      <c r="BD34" s="649">
        <f t="shared" si="28"/>
        <v>46.5</v>
      </c>
      <c r="BE34" s="650">
        <f t="shared" si="29"/>
        <v>24.8</v>
      </c>
      <c r="BF34" s="651">
        <v>1.1200000000000001</v>
      </c>
      <c r="BG34" s="649">
        <f t="shared" si="30"/>
        <v>0</v>
      </c>
      <c r="BH34" s="649">
        <f t="shared" si="31"/>
        <v>25.76</v>
      </c>
      <c r="BI34" s="649">
        <f t="shared" si="32"/>
        <v>33.6</v>
      </c>
      <c r="BJ34" s="650">
        <f t="shared" si="33"/>
        <v>17.920000000000002</v>
      </c>
      <c r="BK34" s="674">
        <v>0</v>
      </c>
      <c r="BL34" s="674">
        <v>0</v>
      </c>
      <c r="BM34" s="675">
        <v>0</v>
      </c>
      <c r="BN34" s="675">
        <v>0</v>
      </c>
      <c r="BO34" s="662">
        <v>0</v>
      </c>
      <c r="BP34" s="662">
        <v>0</v>
      </c>
      <c r="BQ34" s="662">
        <v>0</v>
      </c>
      <c r="BR34" s="675">
        <v>0</v>
      </c>
      <c r="BS34" s="652">
        <f t="shared" si="34"/>
        <v>0</v>
      </c>
      <c r="BT34" s="650">
        <f t="shared" si="35"/>
        <v>0</v>
      </c>
      <c r="BV34" s="668"/>
      <c r="BW34" s="674"/>
      <c r="BX34" s="674"/>
      <c r="BY34" s="675"/>
      <c r="BZ34" s="675"/>
      <c r="CA34" s="662"/>
      <c r="CB34" s="662"/>
      <c r="CC34" s="662"/>
      <c r="CD34" s="675"/>
      <c r="CF34" s="671"/>
      <c r="CG34" s="661"/>
      <c r="CH34" s="661"/>
      <c r="CI34" s="661"/>
      <c r="CJ34" s="88"/>
      <c r="CK34" s="86"/>
      <c r="CL34" s="86"/>
      <c r="CM34" s="87"/>
      <c r="CN34" s="86"/>
      <c r="CO34" s="86"/>
      <c r="CP34" s="86"/>
      <c r="CQ34" s="87"/>
    </row>
    <row r="35" spans="1:95" ht="17.25" customHeight="1" x14ac:dyDescent="0.25">
      <c r="A35" s="664">
        <v>29</v>
      </c>
      <c r="B35" s="647" t="s">
        <v>28</v>
      </c>
      <c r="C35" s="648" t="s">
        <v>577</v>
      </c>
      <c r="D35" s="653">
        <v>3493</v>
      </c>
      <c r="E35" s="654">
        <v>67</v>
      </c>
      <c r="F35" s="567">
        <v>0</v>
      </c>
      <c r="G35" s="567">
        <v>212</v>
      </c>
      <c r="H35" s="569">
        <v>92</v>
      </c>
      <c r="I35" s="654">
        <v>68</v>
      </c>
      <c r="J35" s="567">
        <v>0</v>
      </c>
      <c r="K35" s="567">
        <v>211</v>
      </c>
      <c r="L35" s="569">
        <v>85</v>
      </c>
      <c r="M35" s="655">
        <v>0</v>
      </c>
      <c r="N35" s="656">
        <v>0</v>
      </c>
      <c r="O35" s="649">
        <v>699569.75007396506</v>
      </c>
      <c r="P35" s="649">
        <f t="shared" si="2"/>
        <v>10287.790442264191</v>
      </c>
      <c r="Q35" s="649">
        <f t="shared" si="3"/>
        <v>0</v>
      </c>
      <c r="R35" s="649">
        <f t="shared" si="4"/>
        <v>0</v>
      </c>
      <c r="S35" s="660">
        <v>35941.740033845999</v>
      </c>
      <c r="T35" s="649">
        <f t="shared" si="5"/>
        <v>528.55500049773525</v>
      </c>
      <c r="U35" s="649">
        <f t="shared" si="6"/>
        <v>0</v>
      </c>
      <c r="V35" s="650">
        <f t="shared" si="7"/>
        <v>0</v>
      </c>
      <c r="W35" s="655">
        <v>0</v>
      </c>
      <c r="X35" s="656">
        <v>0</v>
      </c>
      <c r="Y35" s="661">
        <v>0</v>
      </c>
      <c r="Z35" s="649">
        <f t="shared" si="8"/>
        <v>0</v>
      </c>
      <c r="AA35" s="649">
        <f t="shared" si="9"/>
        <v>0</v>
      </c>
      <c r="AB35" s="649">
        <f t="shared" si="10"/>
        <v>0</v>
      </c>
      <c r="AC35" s="661">
        <v>0</v>
      </c>
      <c r="AD35" s="649">
        <f t="shared" si="11"/>
        <v>0</v>
      </c>
      <c r="AE35" s="649">
        <f t="shared" si="12"/>
        <v>0</v>
      </c>
      <c r="AF35" s="650">
        <f t="shared" si="13"/>
        <v>0</v>
      </c>
      <c r="AG35" s="655">
        <v>0</v>
      </c>
      <c r="AH35" s="656">
        <v>0</v>
      </c>
      <c r="AI35" s="661">
        <v>2397256.7341376399</v>
      </c>
      <c r="AJ35" s="649">
        <f t="shared" si="14"/>
        <v>11361.406322927203</v>
      </c>
      <c r="AK35" s="649">
        <f t="shared" si="15"/>
        <v>0</v>
      </c>
      <c r="AL35" s="649">
        <f t="shared" si="16"/>
        <v>0</v>
      </c>
      <c r="AM35" s="661">
        <v>441758.55440343998</v>
      </c>
      <c r="AN35" s="649">
        <f t="shared" si="17"/>
        <v>2093.6424379309951</v>
      </c>
      <c r="AO35" s="649">
        <f t="shared" si="18"/>
        <v>0</v>
      </c>
      <c r="AP35" s="650">
        <f t="shared" si="19"/>
        <v>0</v>
      </c>
      <c r="AQ35" s="655">
        <v>0</v>
      </c>
      <c r="AR35" s="656">
        <v>0</v>
      </c>
      <c r="AS35" s="661">
        <v>1526716.17429417</v>
      </c>
      <c r="AT35" s="649">
        <f t="shared" si="20"/>
        <v>17961.366756402</v>
      </c>
      <c r="AU35" s="649">
        <f t="shared" si="21"/>
        <v>0</v>
      </c>
      <c r="AV35" s="649">
        <f t="shared" si="22"/>
        <v>0</v>
      </c>
      <c r="AW35" s="661">
        <v>6983.3636991800004</v>
      </c>
      <c r="AX35" s="649">
        <f t="shared" si="23"/>
        <v>82.157219990352942</v>
      </c>
      <c r="AY35" s="649">
        <f t="shared" si="24"/>
        <v>0</v>
      </c>
      <c r="AZ35" s="650">
        <f t="shared" si="25"/>
        <v>0</v>
      </c>
      <c r="BA35" s="651">
        <v>1.44</v>
      </c>
      <c r="BB35" s="649">
        <f t="shared" si="26"/>
        <v>96.47999999999999</v>
      </c>
      <c r="BC35" s="649">
        <f t="shared" si="27"/>
        <v>0</v>
      </c>
      <c r="BD35" s="649">
        <f t="shared" si="28"/>
        <v>305.27999999999997</v>
      </c>
      <c r="BE35" s="650">
        <f t="shared" si="29"/>
        <v>132.47999999999999</v>
      </c>
      <c r="BF35" s="651">
        <v>1.31</v>
      </c>
      <c r="BG35" s="649">
        <f t="shared" si="30"/>
        <v>87.77000000000001</v>
      </c>
      <c r="BH35" s="649">
        <f t="shared" si="31"/>
        <v>0</v>
      </c>
      <c r="BI35" s="649">
        <f t="shared" si="32"/>
        <v>277.72000000000003</v>
      </c>
      <c r="BJ35" s="650">
        <f t="shared" si="33"/>
        <v>120.52000000000001</v>
      </c>
      <c r="BK35" s="674">
        <v>4.3396327711974196</v>
      </c>
      <c r="BL35" s="674">
        <v>0.22295697160753999</v>
      </c>
      <c r="BM35" s="675">
        <v>0</v>
      </c>
      <c r="BN35" s="675">
        <v>0</v>
      </c>
      <c r="BO35" s="662">
        <v>14.870874395780399</v>
      </c>
      <c r="BP35" s="662">
        <v>2.74035562492986</v>
      </c>
      <c r="BQ35" s="662">
        <v>9.4706604188983796</v>
      </c>
      <c r="BR35" s="675">
        <v>4.3319817586379997E-2</v>
      </c>
      <c r="BS35" s="652">
        <f t="shared" si="34"/>
        <v>31.687799999999978</v>
      </c>
      <c r="BT35" s="650">
        <f t="shared" si="35"/>
        <v>5108226.3166422471</v>
      </c>
      <c r="BV35" s="668"/>
      <c r="BW35" s="674"/>
      <c r="BX35" s="674"/>
      <c r="BY35" s="675"/>
      <c r="BZ35" s="675"/>
      <c r="CA35" s="662"/>
      <c r="CB35" s="662"/>
      <c r="CC35" s="662"/>
      <c r="CD35" s="675"/>
      <c r="CF35" s="671"/>
      <c r="CG35" s="661"/>
      <c r="CH35" s="661"/>
      <c r="CI35" s="661"/>
      <c r="CJ35" s="88"/>
      <c r="CK35" s="86"/>
      <c r="CL35" s="86"/>
      <c r="CM35" s="87"/>
      <c r="CN35" s="86"/>
      <c r="CO35" s="86"/>
      <c r="CP35" s="86"/>
      <c r="CQ35" s="87"/>
    </row>
    <row r="36" spans="1:95" ht="17.25" customHeight="1" x14ac:dyDescent="0.25">
      <c r="A36" s="664">
        <v>30</v>
      </c>
      <c r="B36" s="647" t="s">
        <v>29</v>
      </c>
      <c r="C36" s="648" t="s">
        <v>578</v>
      </c>
      <c r="D36" s="653">
        <v>892</v>
      </c>
      <c r="E36" s="654">
        <v>17</v>
      </c>
      <c r="F36" s="567">
        <v>0</v>
      </c>
      <c r="G36" s="567">
        <v>51</v>
      </c>
      <c r="H36" s="569">
        <v>30</v>
      </c>
      <c r="I36" s="654">
        <v>17</v>
      </c>
      <c r="J36" s="567">
        <v>0</v>
      </c>
      <c r="K36" s="567">
        <v>51</v>
      </c>
      <c r="L36" s="569">
        <v>20</v>
      </c>
      <c r="M36" s="655">
        <v>0</v>
      </c>
      <c r="N36" s="656">
        <v>0</v>
      </c>
      <c r="O36" s="649">
        <v>178835.488518686</v>
      </c>
      <c r="P36" s="649">
        <f t="shared" si="2"/>
        <v>10519.734618746235</v>
      </c>
      <c r="Q36" s="649">
        <f t="shared" si="3"/>
        <v>0</v>
      </c>
      <c r="R36" s="649">
        <f t="shared" si="4"/>
        <v>0</v>
      </c>
      <c r="S36" s="660">
        <v>0</v>
      </c>
      <c r="T36" s="649">
        <f t="shared" si="5"/>
        <v>0</v>
      </c>
      <c r="U36" s="649">
        <f t="shared" si="6"/>
        <v>0</v>
      </c>
      <c r="V36" s="650">
        <f t="shared" si="7"/>
        <v>0</v>
      </c>
      <c r="W36" s="655">
        <v>0</v>
      </c>
      <c r="X36" s="656">
        <v>0</v>
      </c>
      <c r="Y36" s="661">
        <v>0</v>
      </c>
      <c r="Z36" s="649">
        <f t="shared" si="8"/>
        <v>0</v>
      </c>
      <c r="AA36" s="649">
        <f t="shared" si="9"/>
        <v>0</v>
      </c>
      <c r="AB36" s="649">
        <f t="shared" si="10"/>
        <v>0</v>
      </c>
      <c r="AC36" s="661">
        <v>0</v>
      </c>
      <c r="AD36" s="649">
        <f t="shared" si="11"/>
        <v>0</v>
      </c>
      <c r="AE36" s="649">
        <f t="shared" si="12"/>
        <v>0</v>
      </c>
      <c r="AF36" s="650">
        <f t="shared" si="13"/>
        <v>0</v>
      </c>
      <c r="AG36" s="655">
        <v>0</v>
      </c>
      <c r="AH36" s="656">
        <v>0</v>
      </c>
      <c r="AI36" s="661">
        <v>645815.36533306295</v>
      </c>
      <c r="AJ36" s="649">
        <f t="shared" si="14"/>
        <v>12663.046379079666</v>
      </c>
      <c r="AK36" s="649">
        <f t="shared" si="15"/>
        <v>0</v>
      </c>
      <c r="AL36" s="649">
        <f t="shared" si="16"/>
        <v>0</v>
      </c>
      <c r="AM36" s="661">
        <v>0</v>
      </c>
      <c r="AN36" s="649">
        <f t="shared" si="17"/>
        <v>0</v>
      </c>
      <c r="AO36" s="649">
        <f t="shared" si="18"/>
        <v>0</v>
      </c>
      <c r="AP36" s="650">
        <f t="shared" si="19"/>
        <v>0</v>
      </c>
      <c r="AQ36" s="655">
        <v>0</v>
      </c>
      <c r="AR36" s="656">
        <v>0</v>
      </c>
      <c r="AS36" s="661">
        <v>342842.86464616301</v>
      </c>
      <c r="AT36" s="649">
        <f t="shared" si="20"/>
        <v>17142.14323230815</v>
      </c>
      <c r="AU36" s="649">
        <f t="shared" si="21"/>
        <v>0</v>
      </c>
      <c r="AV36" s="649">
        <f t="shared" si="22"/>
        <v>0</v>
      </c>
      <c r="AW36" s="661">
        <v>0</v>
      </c>
      <c r="AX36" s="649">
        <f t="shared" si="23"/>
        <v>0</v>
      </c>
      <c r="AY36" s="649">
        <f t="shared" si="24"/>
        <v>0</v>
      </c>
      <c r="AZ36" s="650">
        <f t="shared" si="25"/>
        <v>0</v>
      </c>
      <c r="BA36" s="651">
        <v>1.42</v>
      </c>
      <c r="BB36" s="649">
        <f t="shared" si="26"/>
        <v>24.14</v>
      </c>
      <c r="BC36" s="649">
        <f t="shared" si="27"/>
        <v>0</v>
      </c>
      <c r="BD36" s="649">
        <f t="shared" si="28"/>
        <v>72.42</v>
      </c>
      <c r="BE36" s="650">
        <f t="shared" si="29"/>
        <v>42.599999999999994</v>
      </c>
      <c r="BF36" s="651">
        <v>1.04</v>
      </c>
      <c r="BG36" s="649">
        <f t="shared" si="30"/>
        <v>17.68</v>
      </c>
      <c r="BH36" s="649">
        <f t="shared" si="31"/>
        <v>0</v>
      </c>
      <c r="BI36" s="649">
        <f t="shared" si="32"/>
        <v>53.04</v>
      </c>
      <c r="BJ36" s="650">
        <f t="shared" si="33"/>
        <v>31.200000000000003</v>
      </c>
      <c r="BK36" s="674">
        <v>1.10936807451542</v>
      </c>
      <c r="BL36" s="674">
        <v>0</v>
      </c>
      <c r="BM36" s="675">
        <v>0</v>
      </c>
      <c r="BN36" s="675">
        <v>0</v>
      </c>
      <c r="BO36" s="662">
        <v>4.00617883098273</v>
      </c>
      <c r="BP36" s="662">
        <v>0</v>
      </c>
      <c r="BQ36" s="662">
        <v>2.1267530945018498</v>
      </c>
      <c r="BR36" s="675">
        <v>0</v>
      </c>
      <c r="BS36" s="652">
        <f t="shared" si="34"/>
        <v>7.2422999999999993</v>
      </c>
      <c r="BT36" s="650">
        <f t="shared" si="35"/>
        <v>1167493.7184979131</v>
      </c>
      <c r="BV36" s="668"/>
      <c r="BW36" s="674"/>
      <c r="BX36" s="674"/>
      <c r="BY36" s="675"/>
      <c r="BZ36" s="675"/>
      <c r="CA36" s="662"/>
      <c r="CB36" s="662"/>
      <c r="CC36" s="662"/>
      <c r="CD36" s="675"/>
      <c r="CF36" s="671"/>
      <c r="CG36" s="661"/>
      <c r="CH36" s="661"/>
      <c r="CI36" s="661"/>
      <c r="CJ36" s="88"/>
      <c r="CK36" s="86"/>
      <c r="CL36" s="86"/>
      <c r="CM36" s="87"/>
      <c r="CN36" s="86"/>
      <c r="CO36" s="86"/>
      <c r="CP36" s="86"/>
      <c r="CQ36" s="87"/>
    </row>
    <row r="37" spans="1:95" ht="17.25" customHeight="1" x14ac:dyDescent="0.25">
      <c r="A37" s="664">
        <v>31</v>
      </c>
      <c r="B37" s="647" t="s">
        <v>30</v>
      </c>
      <c r="C37" s="648" t="s">
        <v>579</v>
      </c>
      <c r="D37" s="653">
        <v>1709</v>
      </c>
      <c r="E37" s="654">
        <v>45</v>
      </c>
      <c r="F37" s="567">
        <v>0</v>
      </c>
      <c r="G37" s="567">
        <v>106</v>
      </c>
      <c r="H37" s="569">
        <v>50</v>
      </c>
      <c r="I37" s="654">
        <v>46</v>
      </c>
      <c r="J37" s="567">
        <v>0</v>
      </c>
      <c r="K37" s="567">
        <v>110</v>
      </c>
      <c r="L37" s="569">
        <v>50</v>
      </c>
      <c r="M37" s="655">
        <v>1</v>
      </c>
      <c r="N37" s="656">
        <v>0</v>
      </c>
      <c r="O37" s="649">
        <v>415657.46571746399</v>
      </c>
      <c r="P37" s="649">
        <f t="shared" si="2"/>
        <v>9036.0318634231298</v>
      </c>
      <c r="Q37" s="649">
        <f t="shared" si="3"/>
        <v>9036.0318634231298</v>
      </c>
      <c r="R37" s="649">
        <f t="shared" si="4"/>
        <v>0</v>
      </c>
      <c r="S37" s="660">
        <v>54629.416776587997</v>
      </c>
      <c r="T37" s="649">
        <f t="shared" si="5"/>
        <v>1187.5960168823478</v>
      </c>
      <c r="U37" s="649">
        <f t="shared" si="6"/>
        <v>1187.5960168823478</v>
      </c>
      <c r="V37" s="650">
        <f t="shared" si="7"/>
        <v>0</v>
      </c>
      <c r="W37" s="655">
        <v>0</v>
      </c>
      <c r="X37" s="656">
        <v>0</v>
      </c>
      <c r="Y37" s="661">
        <v>0</v>
      </c>
      <c r="Z37" s="649">
        <f t="shared" si="8"/>
        <v>0</v>
      </c>
      <c r="AA37" s="649">
        <f t="shared" si="9"/>
        <v>0</v>
      </c>
      <c r="AB37" s="649">
        <f t="shared" si="10"/>
        <v>0</v>
      </c>
      <c r="AC37" s="661">
        <v>0</v>
      </c>
      <c r="AD37" s="649">
        <f t="shared" si="11"/>
        <v>0</v>
      </c>
      <c r="AE37" s="649">
        <f t="shared" si="12"/>
        <v>0</v>
      </c>
      <c r="AF37" s="650">
        <f t="shared" si="13"/>
        <v>0</v>
      </c>
      <c r="AG37" s="655">
        <v>2</v>
      </c>
      <c r="AH37" s="656">
        <v>0</v>
      </c>
      <c r="AI37" s="661">
        <v>1322724.9577101499</v>
      </c>
      <c r="AJ37" s="649">
        <f t="shared" si="14"/>
        <v>12024.772342819544</v>
      </c>
      <c r="AK37" s="649">
        <f t="shared" si="15"/>
        <v>24049.544685639088</v>
      </c>
      <c r="AL37" s="649">
        <f t="shared" si="16"/>
        <v>0</v>
      </c>
      <c r="AM37" s="661">
        <v>440916.94835539302</v>
      </c>
      <c r="AN37" s="649">
        <f t="shared" si="17"/>
        <v>4008.3358941399365</v>
      </c>
      <c r="AO37" s="649">
        <f t="shared" si="18"/>
        <v>8016.671788279873</v>
      </c>
      <c r="AP37" s="650">
        <f t="shared" si="19"/>
        <v>0</v>
      </c>
      <c r="AQ37" s="655">
        <v>4</v>
      </c>
      <c r="AR37" s="656">
        <v>0</v>
      </c>
      <c r="AS37" s="661">
        <v>830271.41028785706</v>
      </c>
      <c r="AT37" s="649">
        <f t="shared" si="20"/>
        <v>16605.42820575714</v>
      </c>
      <c r="AU37" s="649">
        <f t="shared" si="21"/>
        <v>66421.71282302856</v>
      </c>
      <c r="AV37" s="649">
        <f t="shared" si="22"/>
        <v>0</v>
      </c>
      <c r="AW37" s="661">
        <v>7686.7432776280002</v>
      </c>
      <c r="AX37" s="649">
        <f t="shared" si="23"/>
        <v>153.73486555256</v>
      </c>
      <c r="AY37" s="649">
        <f t="shared" si="24"/>
        <v>614.93946221023998</v>
      </c>
      <c r="AZ37" s="650">
        <f t="shared" si="25"/>
        <v>0</v>
      </c>
      <c r="BA37" s="651">
        <v>1.44</v>
      </c>
      <c r="BB37" s="649">
        <f t="shared" si="26"/>
        <v>64.8</v>
      </c>
      <c r="BC37" s="649">
        <f t="shared" si="27"/>
        <v>0</v>
      </c>
      <c r="BD37" s="649">
        <f t="shared" si="28"/>
        <v>152.63999999999999</v>
      </c>
      <c r="BE37" s="650">
        <f t="shared" si="29"/>
        <v>72</v>
      </c>
      <c r="BF37" s="651">
        <v>1.43</v>
      </c>
      <c r="BG37" s="649">
        <f t="shared" si="30"/>
        <v>64.349999999999994</v>
      </c>
      <c r="BH37" s="649">
        <f t="shared" si="31"/>
        <v>0</v>
      </c>
      <c r="BI37" s="649">
        <f t="shared" si="32"/>
        <v>151.57999999999998</v>
      </c>
      <c r="BJ37" s="650">
        <f t="shared" si="33"/>
        <v>71.5</v>
      </c>
      <c r="BK37" s="674">
        <v>2.5784430496453901</v>
      </c>
      <c r="BL37" s="674">
        <v>0.33888201611064001</v>
      </c>
      <c r="BM37" s="675">
        <v>0</v>
      </c>
      <c r="BN37" s="675">
        <v>0</v>
      </c>
      <c r="BO37" s="662">
        <v>8.2052441134751799</v>
      </c>
      <c r="BP37" s="662">
        <v>2.73513490006839</v>
      </c>
      <c r="BQ37" s="662">
        <v>5.15041283687943</v>
      </c>
      <c r="BR37" s="675">
        <v>4.7683083820949997E-2</v>
      </c>
      <c r="BS37" s="652">
        <f t="shared" si="34"/>
        <v>19.05579999999998</v>
      </c>
      <c r="BT37" s="650">
        <f t="shared" si="35"/>
        <v>3071886.9421250862</v>
      </c>
      <c r="BV37" s="668"/>
      <c r="BW37" s="674"/>
      <c r="BX37" s="674"/>
      <c r="BY37" s="675"/>
      <c r="BZ37" s="675"/>
      <c r="CA37" s="662"/>
      <c r="CB37" s="662"/>
      <c r="CC37" s="662"/>
      <c r="CD37" s="675"/>
      <c r="CF37" s="671"/>
      <c r="CG37" s="661"/>
      <c r="CH37" s="661"/>
      <c r="CI37" s="661"/>
      <c r="CJ37" s="88"/>
      <c r="CK37" s="86"/>
      <c r="CL37" s="86"/>
      <c r="CM37" s="87"/>
      <c r="CN37" s="86"/>
      <c r="CO37" s="86"/>
      <c r="CP37" s="86"/>
      <c r="CQ37" s="87"/>
    </row>
    <row r="38" spans="1:95" ht="17.25" customHeight="1" x14ac:dyDescent="0.25">
      <c r="A38" s="664">
        <v>32</v>
      </c>
      <c r="B38" s="647" t="s">
        <v>31</v>
      </c>
      <c r="C38" s="648" t="s">
        <v>580</v>
      </c>
      <c r="D38" s="653">
        <v>134878</v>
      </c>
      <c r="E38" s="654">
        <v>1637</v>
      </c>
      <c r="F38" s="567">
        <v>1229</v>
      </c>
      <c r="G38" s="567">
        <v>5737</v>
      </c>
      <c r="H38" s="569">
        <v>2986</v>
      </c>
      <c r="I38" s="654">
        <v>1677</v>
      </c>
      <c r="J38" s="567">
        <v>1257</v>
      </c>
      <c r="K38" s="567">
        <v>5940</v>
      </c>
      <c r="L38" s="569">
        <v>2733</v>
      </c>
      <c r="M38" s="655">
        <v>40</v>
      </c>
      <c r="N38" s="656">
        <v>0</v>
      </c>
      <c r="O38" s="649">
        <v>16949823.891128499</v>
      </c>
      <c r="P38" s="649">
        <f t="shared" si="2"/>
        <v>10107.229511704531</v>
      </c>
      <c r="Q38" s="649">
        <f t="shared" si="3"/>
        <v>404289.18046818121</v>
      </c>
      <c r="R38" s="649">
        <f t="shared" si="4"/>
        <v>0</v>
      </c>
      <c r="S38" s="660">
        <v>1588312.2346140801</v>
      </c>
      <c r="T38" s="649">
        <f t="shared" si="5"/>
        <v>947.11522636498512</v>
      </c>
      <c r="U38" s="649">
        <f t="shared" si="6"/>
        <v>37884.609054599408</v>
      </c>
      <c r="V38" s="650">
        <f t="shared" si="7"/>
        <v>0</v>
      </c>
      <c r="W38" s="655">
        <v>35</v>
      </c>
      <c r="X38" s="656">
        <v>0</v>
      </c>
      <c r="Y38" s="661">
        <v>16957379.2772315</v>
      </c>
      <c r="Z38" s="649">
        <f t="shared" si="8"/>
        <v>13490.357420231901</v>
      </c>
      <c r="AA38" s="649">
        <f t="shared" si="9"/>
        <v>472162.50970811653</v>
      </c>
      <c r="AB38" s="649">
        <f t="shared" si="10"/>
        <v>0</v>
      </c>
      <c r="AC38" s="661">
        <v>0</v>
      </c>
      <c r="AD38" s="649">
        <f t="shared" si="11"/>
        <v>0</v>
      </c>
      <c r="AE38" s="649">
        <f t="shared" si="12"/>
        <v>0</v>
      </c>
      <c r="AF38" s="650">
        <f t="shared" si="13"/>
        <v>0</v>
      </c>
      <c r="AG38" s="655">
        <v>204</v>
      </c>
      <c r="AH38" s="656">
        <v>0</v>
      </c>
      <c r="AI38" s="661">
        <v>68150482.696075201</v>
      </c>
      <c r="AJ38" s="649">
        <f t="shared" si="14"/>
        <v>11473.145235029495</v>
      </c>
      <c r="AK38" s="649">
        <f t="shared" si="15"/>
        <v>2340521.6279460168</v>
      </c>
      <c r="AL38" s="649">
        <f t="shared" si="16"/>
        <v>0</v>
      </c>
      <c r="AM38" s="661">
        <v>23265304.5606815</v>
      </c>
      <c r="AN38" s="649">
        <f t="shared" si="17"/>
        <v>3916.71793950867</v>
      </c>
      <c r="AO38" s="649">
        <f t="shared" si="18"/>
        <v>799010.45965976873</v>
      </c>
      <c r="AP38" s="650">
        <f t="shared" si="19"/>
        <v>0</v>
      </c>
      <c r="AQ38" s="655">
        <v>113</v>
      </c>
      <c r="AR38" s="656">
        <v>58</v>
      </c>
      <c r="AS38" s="661">
        <v>40395093.934249498</v>
      </c>
      <c r="AT38" s="649">
        <f t="shared" si="20"/>
        <v>14780.495402213501</v>
      </c>
      <c r="AU38" s="649">
        <f t="shared" si="21"/>
        <v>1670195.9804501256</v>
      </c>
      <c r="AV38" s="649">
        <f t="shared" si="22"/>
        <v>857268.73332838307</v>
      </c>
      <c r="AW38" s="661">
        <v>3015514.4690670101</v>
      </c>
      <c r="AX38" s="649">
        <f t="shared" si="23"/>
        <v>1103.3715583852945</v>
      </c>
      <c r="AY38" s="649">
        <f t="shared" si="24"/>
        <v>124680.98609753828</v>
      </c>
      <c r="AZ38" s="650">
        <f t="shared" si="25"/>
        <v>63995.55038634708</v>
      </c>
      <c r="BA38" s="651">
        <v>1.25</v>
      </c>
      <c r="BB38" s="649">
        <f t="shared" si="26"/>
        <v>2046.25</v>
      </c>
      <c r="BC38" s="649">
        <f t="shared" si="27"/>
        <v>1536.25</v>
      </c>
      <c r="BD38" s="649">
        <f t="shared" si="28"/>
        <v>7171.25</v>
      </c>
      <c r="BE38" s="650">
        <f t="shared" si="29"/>
        <v>3732.5</v>
      </c>
      <c r="BF38" s="651">
        <v>1.52</v>
      </c>
      <c r="BG38" s="649">
        <f t="shared" si="30"/>
        <v>2488.2400000000002</v>
      </c>
      <c r="BH38" s="649">
        <f t="shared" si="31"/>
        <v>1868.08</v>
      </c>
      <c r="BI38" s="649">
        <f t="shared" si="32"/>
        <v>8720.24</v>
      </c>
      <c r="BJ38" s="650">
        <f t="shared" si="33"/>
        <v>4538.72</v>
      </c>
      <c r="BK38" s="674">
        <v>105.144642426562</v>
      </c>
      <c r="BL38" s="674">
        <v>9.8527585326499594</v>
      </c>
      <c r="BM38" s="675">
        <v>105.191510663972</v>
      </c>
      <c r="BN38" s="675">
        <v>0</v>
      </c>
      <c r="BO38" s="662">
        <v>422.75708469318698</v>
      </c>
      <c r="BP38" s="662">
        <v>144.32138910058299</v>
      </c>
      <c r="BQ38" s="662">
        <v>250.58240927960799</v>
      </c>
      <c r="BR38" s="675">
        <v>18.706105303437699</v>
      </c>
      <c r="BS38" s="652">
        <f t="shared" si="34"/>
        <v>1056.5558999999996</v>
      </c>
      <c r="BT38" s="650">
        <f t="shared" si="35"/>
        <v>170321911.0630475</v>
      </c>
      <c r="BV38" s="668"/>
      <c r="BW38" s="674"/>
      <c r="BX38" s="674"/>
      <c r="BY38" s="675"/>
      <c r="BZ38" s="675"/>
      <c r="CA38" s="662"/>
      <c r="CB38" s="662"/>
      <c r="CC38" s="662"/>
      <c r="CD38" s="675"/>
      <c r="CF38" s="671"/>
      <c r="CG38" s="661"/>
      <c r="CH38" s="661"/>
      <c r="CI38" s="661"/>
      <c r="CJ38" s="88"/>
      <c r="CK38" s="86"/>
      <c r="CL38" s="86"/>
      <c r="CM38" s="87"/>
      <c r="CN38" s="86"/>
      <c r="CO38" s="86"/>
      <c r="CP38" s="86"/>
      <c r="CQ38" s="87"/>
    </row>
    <row r="39" spans="1:95" ht="17.25" customHeight="1" x14ac:dyDescent="0.25">
      <c r="A39" s="664">
        <v>33</v>
      </c>
      <c r="B39" s="647" t="s">
        <v>32</v>
      </c>
      <c r="C39" s="648" t="s">
        <v>581</v>
      </c>
      <c r="D39" s="653">
        <v>6285</v>
      </c>
      <c r="E39" s="654">
        <v>126</v>
      </c>
      <c r="F39" s="567">
        <v>0</v>
      </c>
      <c r="G39" s="567">
        <v>389</v>
      </c>
      <c r="H39" s="569">
        <v>210</v>
      </c>
      <c r="I39" s="654">
        <v>133</v>
      </c>
      <c r="J39" s="567">
        <v>0</v>
      </c>
      <c r="K39" s="567">
        <v>411</v>
      </c>
      <c r="L39" s="569">
        <v>269</v>
      </c>
      <c r="M39" s="655">
        <v>6</v>
      </c>
      <c r="N39" s="656">
        <v>0</v>
      </c>
      <c r="O39" s="649">
        <v>1300804.3941563601</v>
      </c>
      <c r="P39" s="649">
        <f t="shared" si="2"/>
        <v>9780.4841665891727</v>
      </c>
      <c r="Q39" s="649">
        <f t="shared" si="3"/>
        <v>58682.904999535036</v>
      </c>
      <c r="R39" s="649">
        <f t="shared" si="4"/>
        <v>0</v>
      </c>
      <c r="S39" s="660">
        <v>42502.724836182999</v>
      </c>
      <c r="T39" s="649">
        <f t="shared" si="5"/>
        <v>319.56935967054886</v>
      </c>
      <c r="U39" s="649">
        <f t="shared" si="6"/>
        <v>1917.4161580232931</v>
      </c>
      <c r="V39" s="650">
        <f t="shared" si="7"/>
        <v>0</v>
      </c>
      <c r="W39" s="655">
        <v>0</v>
      </c>
      <c r="X39" s="656">
        <v>0</v>
      </c>
      <c r="Y39" s="661">
        <v>0</v>
      </c>
      <c r="Z39" s="649">
        <f t="shared" si="8"/>
        <v>0</v>
      </c>
      <c r="AA39" s="649">
        <f t="shared" si="9"/>
        <v>0</v>
      </c>
      <c r="AB39" s="649">
        <f t="shared" si="10"/>
        <v>0</v>
      </c>
      <c r="AC39" s="661">
        <v>0</v>
      </c>
      <c r="AD39" s="649">
        <f t="shared" si="11"/>
        <v>0</v>
      </c>
      <c r="AE39" s="649">
        <f t="shared" si="12"/>
        <v>0</v>
      </c>
      <c r="AF39" s="650">
        <f t="shared" si="13"/>
        <v>0</v>
      </c>
      <c r="AG39" s="655">
        <v>22</v>
      </c>
      <c r="AH39" s="656">
        <v>0</v>
      </c>
      <c r="AI39" s="661">
        <v>4621984.3139456799</v>
      </c>
      <c r="AJ39" s="649">
        <f t="shared" si="14"/>
        <v>11245.703926875134</v>
      </c>
      <c r="AK39" s="649">
        <f t="shared" si="15"/>
        <v>247405.48639125295</v>
      </c>
      <c r="AL39" s="649">
        <f t="shared" si="16"/>
        <v>0</v>
      </c>
      <c r="AM39" s="661">
        <v>1067589.1151465999</v>
      </c>
      <c r="AN39" s="649">
        <f t="shared" si="17"/>
        <v>2597.540426147445</v>
      </c>
      <c r="AO39" s="649">
        <f t="shared" si="18"/>
        <v>57145.889375243787</v>
      </c>
      <c r="AP39" s="650">
        <f t="shared" si="19"/>
        <v>0</v>
      </c>
      <c r="AQ39" s="655">
        <v>14</v>
      </c>
      <c r="AR39" s="656">
        <v>39</v>
      </c>
      <c r="AS39" s="661">
        <v>3565406.5949826501</v>
      </c>
      <c r="AT39" s="649">
        <f t="shared" si="20"/>
        <v>13254.29960960093</v>
      </c>
      <c r="AU39" s="649">
        <f t="shared" si="21"/>
        <v>185560.19453441302</v>
      </c>
      <c r="AV39" s="649">
        <f t="shared" si="22"/>
        <v>516917.68477443629</v>
      </c>
      <c r="AW39" s="661">
        <v>119593.10456436301</v>
      </c>
      <c r="AX39" s="649">
        <f t="shared" si="23"/>
        <v>444.58403183778069</v>
      </c>
      <c r="AY39" s="649">
        <f t="shared" si="24"/>
        <v>6224.17644572893</v>
      </c>
      <c r="AZ39" s="650">
        <f t="shared" si="25"/>
        <v>17338.777241673448</v>
      </c>
      <c r="BA39" s="651">
        <v>1.37</v>
      </c>
      <c r="BB39" s="649">
        <f t="shared" si="26"/>
        <v>172.62</v>
      </c>
      <c r="BC39" s="649">
        <f t="shared" si="27"/>
        <v>0</v>
      </c>
      <c r="BD39" s="649">
        <f t="shared" si="28"/>
        <v>532.93000000000006</v>
      </c>
      <c r="BE39" s="650">
        <f t="shared" si="29"/>
        <v>287.70000000000005</v>
      </c>
      <c r="BF39" s="651">
        <v>1.18</v>
      </c>
      <c r="BG39" s="649">
        <f t="shared" si="30"/>
        <v>148.67999999999998</v>
      </c>
      <c r="BH39" s="649">
        <f t="shared" si="31"/>
        <v>0</v>
      </c>
      <c r="BI39" s="649">
        <f t="shared" si="32"/>
        <v>459.02</v>
      </c>
      <c r="BJ39" s="650">
        <f t="shared" si="33"/>
        <v>247.79999999999998</v>
      </c>
      <c r="BK39" s="674">
        <v>8.0692645403860404</v>
      </c>
      <c r="BL39" s="674">
        <v>0.26365665116992998</v>
      </c>
      <c r="BM39" s="675">
        <v>0</v>
      </c>
      <c r="BN39" s="675">
        <v>0</v>
      </c>
      <c r="BO39" s="662">
        <v>28.671500725465101</v>
      </c>
      <c r="BP39" s="662">
        <v>6.62256295354966</v>
      </c>
      <c r="BQ39" s="662">
        <v>22.1172446358554</v>
      </c>
      <c r="BR39" s="675">
        <v>0.74187049357390999</v>
      </c>
      <c r="BS39" s="652">
        <f t="shared" si="34"/>
        <v>66.48610000000005</v>
      </c>
      <c r="BT39" s="650">
        <f t="shared" si="35"/>
        <v>10717880.247631853</v>
      </c>
      <c r="BV39" s="668"/>
      <c r="BW39" s="674"/>
      <c r="BX39" s="674"/>
      <c r="BY39" s="675"/>
      <c r="BZ39" s="675"/>
      <c r="CA39" s="662"/>
      <c r="CB39" s="662"/>
      <c r="CC39" s="662"/>
      <c r="CD39" s="675"/>
      <c r="CF39" s="671"/>
      <c r="CG39" s="661"/>
      <c r="CH39" s="661"/>
      <c r="CI39" s="661"/>
      <c r="CJ39" s="88"/>
      <c r="CK39" s="86"/>
      <c r="CL39" s="86"/>
      <c r="CM39" s="87"/>
      <c r="CN39" s="86"/>
      <c r="CO39" s="86"/>
      <c r="CP39" s="86"/>
      <c r="CQ39" s="87"/>
    </row>
    <row r="40" spans="1:95" ht="17.25" customHeight="1" x14ac:dyDescent="0.25">
      <c r="A40" s="664">
        <v>34</v>
      </c>
      <c r="B40" s="647" t="s">
        <v>520</v>
      </c>
      <c r="C40" s="648" t="s">
        <v>582</v>
      </c>
      <c r="D40" s="653">
        <v>4372</v>
      </c>
      <c r="E40" s="654">
        <v>95</v>
      </c>
      <c r="F40" s="567">
        <v>0</v>
      </c>
      <c r="G40" s="567">
        <v>281</v>
      </c>
      <c r="H40" s="569">
        <v>164</v>
      </c>
      <c r="I40" s="654">
        <v>96</v>
      </c>
      <c r="J40" s="567">
        <v>0</v>
      </c>
      <c r="K40" s="567">
        <v>287</v>
      </c>
      <c r="L40" s="569">
        <v>143</v>
      </c>
      <c r="M40" s="655">
        <v>1</v>
      </c>
      <c r="N40" s="656">
        <v>0</v>
      </c>
      <c r="O40" s="649">
        <v>881737.52549941302</v>
      </c>
      <c r="P40" s="649">
        <f t="shared" si="2"/>
        <v>9184.7658906188863</v>
      </c>
      <c r="Q40" s="649">
        <f t="shared" si="3"/>
        <v>9184.7658906188863</v>
      </c>
      <c r="R40" s="649">
        <f t="shared" si="4"/>
        <v>0</v>
      </c>
      <c r="S40" s="660">
        <v>0</v>
      </c>
      <c r="T40" s="649">
        <f t="shared" si="5"/>
        <v>0</v>
      </c>
      <c r="U40" s="649">
        <f t="shared" si="6"/>
        <v>0</v>
      </c>
      <c r="V40" s="650">
        <f t="shared" si="7"/>
        <v>0</v>
      </c>
      <c r="W40" s="655">
        <v>0</v>
      </c>
      <c r="X40" s="656">
        <v>0</v>
      </c>
      <c r="Y40" s="661">
        <v>0</v>
      </c>
      <c r="Z40" s="649">
        <f t="shared" si="8"/>
        <v>0</v>
      </c>
      <c r="AA40" s="649">
        <f t="shared" si="9"/>
        <v>0</v>
      </c>
      <c r="AB40" s="649">
        <f t="shared" si="10"/>
        <v>0</v>
      </c>
      <c r="AC40" s="661">
        <v>0</v>
      </c>
      <c r="AD40" s="649">
        <f t="shared" si="11"/>
        <v>0</v>
      </c>
      <c r="AE40" s="649">
        <f t="shared" si="12"/>
        <v>0</v>
      </c>
      <c r="AF40" s="650">
        <f t="shared" si="13"/>
        <v>0</v>
      </c>
      <c r="AG40" s="655">
        <v>6</v>
      </c>
      <c r="AH40" s="656">
        <v>0</v>
      </c>
      <c r="AI40" s="661">
        <v>2877845.5801294898</v>
      </c>
      <c r="AJ40" s="649">
        <f t="shared" si="14"/>
        <v>10027.336516130626</v>
      </c>
      <c r="AK40" s="649">
        <f t="shared" si="15"/>
        <v>60164.019096783755</v>
      </c>
      <c r="AL40" s="649">
        <f t="shared" si="16"/>
        <v>0</v>
      </c>
      <c r="AM40" s="661">
        <v>749485.00467675505</v>
      </c>
      <c r="AN40" s="649">
        <f t="shared" si="17"/>
        <v>2611.4460093266725</v>
      </c>
      <c r="AO40" s="649">
        <f t="shared" si="18"/>
        <v>15668.676055960035</v>
      </c>
      <c r="AP40" s="650">
        <f t="shared" si="19"/>
        <v>0</v>
      </c>
      <c r="AQ40" s="655">
        <v>3</v>
      </c>
      <c r="AR40" s="656">
        <v>0</v>
      </c>
      <c r="AS40" s="661">
        <v>2243447.4416180002</v>
      </c>
      <c r="AT40" s="649">
        <f t="shared" si="20"/>
        <v>15688.443647678323</v>
      </c>
      <c r="AU40" s="649">
        <f t="shared" si="21"/>
        <v>47065.330943034969</v>
      </c>
      <c r="AV40" s="649">
        <f t="shared" si="22"/>
        <v>0</v>
      </c>
      <c r="AW40" s="661">
        <v>0</v>
      </c>
      <c r="AX40" s="649">
        <f t="shared" si="23"/>
        <v>0</v>
      </c>
      <c r="AY40" s="649">
        <f t="shared" si="24"/>
        <v>0</v>
      </c>
      <c r="AZ40" s="650">
        <f t="shared" si="25"/>
        <v>0</v>
      </c>
      <c r="BA40" s="651">
        <v>1.1000000000000001</v>
      </c>
      <c r="BB40" s="649">
        <f t="shared" si="26"/>
        <v>104.50000000000001</v>
      </c>
      <c r="BC40" s="649">
        <f t="shared" si="27"/>
        <v>0</v>
      </c>
      <c r="BD40" s="649">
        <f t="shared" si="28"/>
        <v>309.10000000000002</v>
      </c>
      <c r="BE40" s="650">
        <f t="shared" si="29"/>
        <v>180.4</v>
      </c>
      <c r="BF40" s="651">
        <v>1.1100000000000001</v>
      </c>
      <c r="BG40" s="649">
        <f t="shared" si="30"/>
        <v>105.45</v>
      </c>
      <c r="BH40" s="649">
        <f t="shared" si="31"/>
        <v>0</v>
      </c>
      <c r="BI40" s="649">
        <f t="shared" si="32"/>
        <v>311.91000000000003</v>
      </c>
      <c r="BJ40" s="650">
        <f t="shared" si="33"/>
        <v>182.04000000000002</v>
      </c>
      <c r="BK40" s="674">
        <v>5.4696719817390802</v>
      </c>
      <c r="BL40" s="674">
        <v>0</v>
      </c>
      <c r="BM40" s="675">
        <v>0</v>
      </c>
      <c r="BN40" s="675">
        <v>0</v>
      </c>
      <c r="BO40" s="662">
        <v>17.8521055100727</v>
      </c>
      <c r="BP40" s="662">
        <v>4.6492714807528701</v>
      </c>
      <c r="BQ40" s="662">
        <v>13.9167510274353</v>
      </c>
      <c r="BR40" s="675">
        <v>0</v>
      </c>
      <c r="BS40" s="652">
        <f t="shared" si="34"/>
        <v>41.887799999999949</v>
      </c>
      <c r="BT40" s="650">
        <f t="shared" si="35"/>
        <v>6752515.5519236745</v>
      </c>
      <c r="BV40" s="668"/>
      <c r="BW40" s="674"/>
      <c r="BX40" s="674"/>
      <c r="BY40" s="675"/>
      <c r="BZ40" s="675"/>
      <c r="CA40" s="662"/>
      <c r="CB40" s="662"/>
      <c r="CC40" s="662"/>
      <c r="CD40" s="675"/>
      <c r="CF40" s="671"/>
      <c r="CG40" s="661"/>
      <c r="CH40" s="661"/>
      <c r="CI40" s="661"/>
      <c r="CJ40" s="88"/>
      <c r="CK40" s="86"/>
      <c r="CL40" s="86"/>
      <c r="CM40" s="87"/>
      <c r="CN40" s="86"/>
      <c r="CO40" s="86"/>
      <c r="CP40" s="86"/>
      <c r="CQ40" s="87"/>
    </row>
    <row r="41" spans="1:95" ht="17.25" customHeight="1" x14ac:dyDescent="0.25">
      <c r="A41" s="664">
        <v>35</v>
      </c>
      <c r="B41" s="647" t="s">
        <v>33</v>
      </c>
      <c r="C41" s="648" t="s">
        <v>583</v>
      </c>
      <c r="D41" s="653">
        <v>3268</v>
      </c>
      <c r="E41" s="654">
        <v>52</v>
      </c>
      <c r="F41" s="567">
        <v>0</v>
      </c>
      <c r="G41" s="567">
        <v>193</v>
      </c>
      <c r="H41" s="569">
        <v>94</v>
      </c>
      <c r="I41" s="654">
        <v>56</v>
      </c>
      <c r="J41" s="567">
        <v>0</v>
      </c>
      <c r="K41" s="567">
        <v>197</v>
      </c>
      <c r="L41" s="569">
        <v>0</v>
      </c>
      <c r="M41" s="655">
        <v>3</v>
      </c>
      <c r="N41" s="656">
        <v>0</v>
      </c>
      <c r="O41" s="649">
        <v>576162.56575408799</v>
      </c>
      <c r="P41" s="649">
        <f t="shared" si="2"/>
        <v>10288.617245608713</v>
      </c>
      <c r="Q41" s="649">
        <f t="shared" si="3"/>
        <v>30865.851736826138</v>
      </c>
      <c r="R41" s="649">
        <f t="shared" si="4"/>
        <v>0</v>
      </c>
      <c r="S41" s="660">
        <v>0</v>
      </c>
      <c r="T41" s="649">
        <f t="shared" si="5"/>
        <v>0</v>
      </c>
      <c r="U41" s="649">
        <f t="shared" si="6"/>
        <v>0</v>
      </c>
      <c r="V41" s="650">
        <f t="shared" si="7"/>
        <v>0</v>
      </c>
      <c r="W41" s="655">
        <v>0</v>
      </c>
      <c r="X41" s="656">
        <v>0</v>
      </c>
      <c r="Y41" s="661">
        <v>0</v>
      </c>
      <c r="Z41" s="649">
        <f t="shared" si="8"/>
        <v>0</v>
      </c>
      <c r="AA41" s="649">
        <f t="shared" si="9"/>
        <v>0</v>
      </c>
      <c r="AB41" s="649">
        <f t="shared" si="10"/>
        <v>0</v>
      </c>
      <c r="AC41" s="661">
        <v>0</v>
      </c>
      <c r="AD41" s="649">
        <f t="shared" si="11"/>
        <v>0</v>
      </c>
      <c r="AE41" s="649">
        <f t="shared" si="12"/>
        <v>0</v>
      </c>
      <c r="AF41" s="650">
        <f t="shared" si="13"/>
        <v>0</v>
      </c>
      <c r="AG41" s="655">
        <v>6</v>
      </c>
      <c r="AH41" s="656">
        <v>0</v>
      </c>
      <c r="AI41" s="661">
        <v>2335970.1024496802</v>
      </c>
      <c r="AJ41" s="649">
        <f t="shared" si="14"/>
        <v>11857.716256089747</v>
      </c>
      <c r="AK41" s="649">
        <f t="shared" si="15"/>
        <v>71146.297536538477</v>
      </c>
      <c r="AL41" s="649">
        <f t="shared" si="16"/>
        <v>0</v>
      </c>
      <c r="AM41" s="661">
        <v>412861.97277577303</v>
      </c>
      <c r="AN41" s="649">
        <f t="shared" si="17"/>
        <v>2095.7460546993557</v>
      </c>
      <c r="AO41" s="649">
        <f t="shared" si="18"/>
        <v>12574.476328196135</v>
      </c>
      <c r="AP41" s="650">
        <f t="shared" si="19"/>
        <v>0</v>
      </c>
      <c r="AQ41" s="655">
        <v>0</v>
      </c>
      <c r="AR41" s="656">
        <v>0</v>
      </c>
      <c r="AS41" s="661">
        <v>0</v>
      </c>
      <c r="AT41" s="649">
        <f t="shared" si="20"/>
        <v>0</v>
      </c>
      <c r="AU41" s="649">
        <f t="shared" si="21"/>
        <v>0</v>
      </c>
      <c r="AV41" s="649">
        <f t="shared" si="22"/>
        <v>0</v>
      </c>
      <c r="AW41" s="661">
        <v>0</v>
      </c>
      <c r="AX41" s="649">
        <f t="shared" si="23"/>
        <v>0</v>
      </c>
      <c r="AY41" s="649">
        <f t="shared" si="24"/>
        <v>0</v>
      </c>
      <c r="AZ41" s="650">
        <f t="shared" si="25"/>
        <v>0</v>
      </c>
      <c r="BA41" s="651">
        <v>1.48</v>
      </c>
      <c r="BB41" s="649">
        <f t="shared" si="26"/>
        <v>76.959999999999994</v>
      </c>
      <c r="BC41" s="649">
        <f t="shared" si="27"/>
        <v>0</v>
      </c>
      <c r="BD41" s="649">
        <f t="shared" si="28"/>
        <v>285.64</v>
      </c>
      <c r="BE41" s="650">
        <f t="shared" si="29"/>
        <v>139.12</v>
      </c>
      <c r="BF41" s="651">
        <v>1.23</v>
      </c>
      <c r="BG41" s="649">
        <f t="shared" si="30"/>
        <v>63.96</v>
      </c>
      <c r="BH41" s="649">
        <f t="shared" si="31"/>
        <v>0</v>
      </c>
      <c r="BI41" s="649">
        <f t="shared" si="32"/>
        <v>237.39</v>
      </c>
      <c r="BJ41" s="650">
        <f t="shared" si="33"/>
        <v>115.62</v>
      </c>
      <c r="BK41" s="674">
        <v>3.5741024417068799</v>
      </c>
      <c r="BL41" s="674">
        <v>0</v>
      </c>
      <c r="BM41" s="675">
        <v>0</v>
      </c>
      <c r="BN41" s="675">
        <v>0</v>
      </c>
      <c r="BO41" s="662">
        <v>14.490695757008099</v>
      </c>
      <c r="BP41" s="662">
        <v>2.5611018012850502</v>
      </c>
      <c r="BQ41" s="662">
        <v>0</v>
      </c>
      <c r="BR41" s="675">
        <v>0</v>
      </c>
      <c r="BS41" s="652">
        <f t="shared" si="34"/>
        <v>20.62590000000003</v>
      </c>
      <c r="BT41" s="650">
        <f t="shared" si="35"/>
        <v>3324994.6409795429</v>
      </c>
      <c r="BV41" s="668"/>
      <c r="BW41" s="674"/>
      <c r="BX41" s="674"/>
      <c r="BY41" s="675"/>
      <c r="BZ41" s="675"/>
      <c r="CA41" s="662"/>
      <c r="CB41" s="662"/>
      <c r="CC41" s="662"/>
      <c r="CD41" s="675"/>
      <c r="CF41" s="671"/>
      <c r="CG41" s="661"/>
      <c r="CH41" s="661"/>
      <c r="CI41" s="661"/>
      <c r="CJ41" s="88"/>
      <c r="CK41" s="86"/>
      <c r="CL41" s="86"/>
      <c r="CM41" s="87"/>
      <c r="CN41" s="86"/>
      <c r="CO41" s="86"/>
      <c r="CP41" s="86"/>
      <c r="CQ41" s="87"/>
    </row>
    <row r="42" spans="1:95" ht="17.25" customHeight="1" x14ac:dyDescent="0.25">
      <c r="A42" s="664">
        <v>36</v>
      </c>
      <c r="B42" s="647" t="s">
        <v>34</v>
      </c>
      <c r="C42" s="648" t="s">
        <v>584</v>
      </c>
      <c r="D42" s="653">
        <v>42265</v>
      </c>
      <c r="E42" s="654">
        <v>336</v>
      </c>
      <c r="F42" s="567">
        <v>1093</v>
      </c>
      <c r="G42" s="567">
        <v>1906</v>
      </c>
      <c r="H42" s="569">
        <v>1154</v>
      </c>
      <c r="I42" s="654">
        <v>328</v>
      </c>
      <c r="J42" s="567">
        <v>1126</v>
      </c>
      <c r="K42" s="567">
        <v>1886</v>
      </c>
      <c r="L42" s="569">
        <v>1037</v>
      </c>
      <c r="M42" s="655">
        <v>4</v>
      </c>
      <c r="N42" s="656">
        <v>0</v>
      </c>
      <c r="O42" s="649">
        <v>3206746.0522883101</v>
      </c>
      <c r="P42" s="649">
        <f t="shared" si="2"/>
        <v>9776.6647935619203</v>
      </c>
      <c r="Q42" s="649">
        <f t="shared" si="3"/>
        <v>39106.659174247681</v>
      </c>
      <c r="R42" s="649">
        <f t="shared" si="4"/>
        <v>0</v>
      </c>
      <c r="S42" s="660">
        <v>198994.78752737099</v>
      </c>
      <c r="T42" s="649">
        <f t="shared" si="5"/>
        <v>606.69142538832625</v>
      </c>
      <c r="U42" s="649">
        <f t="shared" si="6"/>
        <v>2426.765701553305</v>
      </c>
      <c r="V42" s="650">
        <f t="shared" si="7"/>
        <v>0</v>
      </c>
      <c r="W42" s="655">
        <v>23</v>
      </c>
      <c r="X42" s="656">
        <v>0</v>
      </c>
      <c r="Y42" s="661">
        <v>14512552.4689942</v>
      </c>
      <c r="Z42" s="649">
        <f t="shared" si="8"/>
        <v>12888.59011455968</v>
      </c>
      <c r="AA42" s="649">
        <f t="shared" si="9"/>
        <v>296437.57263487263</v>
      </c>
      <c r="AB42" s="649">
        <f t="shared" si="10"/>
        <v>0</v>
      </c>
      <c r="AC42" s="661">
        <v>0</v>
      </c>
      <c r="AD42" s="649">
        <f t="shared" si="11"/>
        <v>0</v>
      </c>
      <c r="AE42" s="649">
        <f t="shared" si="12"/>
        <v>0</v>
      </c>
      <c r="AF42" s="650">
        <f t="shared" si="13"/>
        <v>0</v>
      </c>
      <c r="AG42" s="655">
        <v>39</v>
      </c>
      <c r="AH42" s="656">
        <v>0</v>
      </c>
      <c r="AI42" s="661">
        <v>21625926.009969499</v>
      </c>
      <c r="AJ42" s="649">
        <f t="shared" si="14"/>
        <v>11466.556739114263</v>
      </c>
      <c r="AK42" s="649">
        <f t="shared" si="15"/>
        <v>447195.71282545628</v>
      </c>
      <c r="AL42" s="649">
        <f t="shared" si="16"/>
        <v>0</v>
      </c>
      <c r="AM42" s="661">
        <v>7987046.1334521603</v>
      </c>
      <c r="AN42" s="649">
        <f t="shared" si="17"/>
        <v>4234.9131142376245</v>
      </c>
      <c r="AO42" s="649">
        <f t="shared" si="18"/>
        <v>165161.61145526735</v>
      </c>
      <c r="AP42" s="650">
        <f t="shared" si="19"/>
        <v>0</v>
      </c>
      <c r="AQ42" s="655">
        <v>27</v>
      </c>
      <c r="AR42" s="656">
        <v>34</v>
      </c>
      <c r="AS42" s="661">
        <v>15307309.240705</v>
      </c>
      <c r="AT42" s="649">
        <f t="shared" si="20"/>
        <v>14761.146808780135</v>
      </c>
      <c r="AU42" s="649">
        <f t="shared" si="21"/>
        <v>398550.96383706364</v>
      </c>
      <c r="AV42" s="649">
        <f t="shared" si="22"/>
        <v>501878.99149852461</v>
      </c>
      <c r="AW42" s="661">
        <v>1055700.02611021</v>
      </c>
      <c r="AX42" s="649">
        <f t="shared" si="23"/>
        <v>1018.0328120638476</v>
      </c>
      <c r="AY42" s="649">
        <f t="shared" si="24"/>
        <v>27486.885925723884</v>
      </c>
      <c r="AZ42" s="650">
        <f t="shared" si="25"/>
        <v>34613.115610170818</v>
      </c>
      <c r="BA42" s="651">
        <v>1.29</v>
      </c>
      <c r="BB42" s="649">
        <f t="shared" si="26"/>
        <v>433.44</v>
      </c>
      <c r="BC42" s="649">
        <f t="shared" si="27"/>
        <v>1409.97</v>
      </c>
      <c r="BD42" s="649">
        <f t="shared" si="28"/>
        <v>2458.7400000000002</v>
      </c>
      <c r="BE42" s="650">
        <f t="shared" si="29"/>
        <v>1488.66</v>
      </c>
      <c r="BF42" s="651">
        <v>1.4</v>
      </c>
      <c r="BG42" s="649">
        <f t="shared" si="30"/>
        <v>470.4</v>
      </c>
      <c r="BH42" s="649">
        <f t="shared" si="31"/>
        <v>1530.1999999999998</v>
      </c>
      <c r="BI42" s="649">
        <f t="shared" si="32"/>
        <v>2668.3999999999996</v>
      </c>
      <c r="BJ42" s="650">
        <f t="shared" si="33"/>
        <v>1615.6</v>
      </c>
      <c r="BK42" s="674">
        <v>19.892369925868</v>
      </c>
      <c r="BL42" s="674">
        <v>1.23442201604621</v>
      </c>
      <c r="BM42" s="675">
        <v>90.025545389163199</v>
      </c>
      <c r="BN42" s="675">
        <v>0</v>
      </c>
      <c r="BO42" s="662">
        <v>134.15185149219499</v>
      </c>
      <c r="BP42" s="662">
        <v>49.545948980970103</v>
      </c>
      <c r="BQ42" s="662">
        <v>94.955650687859602</v>
      </c>
      <c r="BR42" s="675">
        <v>6.5488115078981997</v>
      </c>
      <c r="BS42" s="652">
        <f t="shared" si="34"/>
        <v>396.35460000000029</v>
      </c>
      <c r="BT42" s="650">
        <f t="shared" si="35"/>
        <v>63894274.719046898</v>
      </c>
      <c r="BV42" s="668"/>
      <c r="BW42" s="674"/>
      <c r="BX42" s="674"/>
      <c r="BY42" s="675"/>
      <c r="BZ42" s="675"/>
      <c r="CA42" s="662"/>
      <c r="CB42" s="662"/>
      <c r="CC42" s="662"/>
      <c r="CD42" s="675"/>
      <c r="CF42" s="671"/>
      <c r="CG42" s="661"/>
      <c r="CH42" s="661"/>
      <c r="CI42" s="661"/>
      <c r="CJ42" s="88"/>
      <c r="CK42" s="86"/>
      <c r="CL42" s="86"/>
      <c r="CM42" s="87"/>
      <c r="CN42" s="86"/>
      <c r="CO42" s="86"/>
      <c r="CP42" s="86"/>
      <c r="CQ42" s="87"/>
    </row>
    <row r="43" spans="1:95" ht="17.25" customHeight="1" x14ac:dyDescent="0.25">
      <c r="A43" s="664">
        <v>37</v>
      </c>
      <c r="B43" s="647" t="s">
        <v>490</v>
      </c>
      <c r="C43" s="648" t="s">
        <v>585</v>
      </c>
      <c r="D43" s="653">
        <v>12924</v>
      </c>
      <c r="E43" s="654">
        <v>216</v>
      </c>
      <c r="F43" s="567">
        <v>0</v>
      </c>
      <c r="G43" s="567">
        <v>679</v>
      </c>
      <c r="H43" s="569">
        <v>353</v>
      </c>
      <c r="I43" s="654">
        <v>221</v>
      </c>
      <c r="J43" s="567">
        <v>0</v>
      </c>
      <c r="K43" s="567">
        <v>697</v>
      </c>
      <c r="L43" s="569">
        <v>326</v>
      </c>
      <c r="M43" s="655">
        <v>4</v>
      </c>
      <c r="N43" s="656">
        <v>0</v>
      </c>
      <c r="O43" s="649">
        <v>2158252.41366095</v>
      </c>
      <c r="P43" s="649">
        <f t="shared" si="2"/>
        <v>9765.8480256151579</v>
      </c>
      <c r="Q43" s="649">
        <f t="shared" si="3"/>
        <v>39063.392102460632</v>
      </c>
      <c r="R43" s="649">
        <f t="shared" si="4"/>
        <v>0</v>
      </c>
      <c r="S43" s="660">
        <v>200062.87127679001</v>
      </c>
      <c r="T43" s="649">
        <f t="shared" si="5"/>
        <v>905.26186098095025</v>
      </c>
      <c r="U43" s="649">
        <f t="shared" si="6"/>
        <v>3621.047443923801</v>
      </c>
      <c r="V43" s="650">
        <f t="shared" si="7"/>
        <v>0</v>
      </c>
      <c r="W43" s="655">
        <v>0</v>
      </c>
      <c r="X43" s="656">
        <v>0</v>
      </c>
      <c r="Y43" s="661">
        <v>0</v>
      </c>
      <c r="Z43" s="649">
        <f t="shared" si="8"/>
        <v>0</v>
      </c>
      <c r="AA43" s="649">
        <f t="shared" si="9"/>
        <v>0</v>
      </c>
      <c r="AB43" s="649">
        <f t="shared" si="10"/>
        <v>0</v>
      </c>
      <c r="AC43" s="661">
        <v>0</v>
      </c>
      <c r="AD43" s="649">
        <f t="shared" si="11"/>
        <v>0</v>
      </c>
      <c r="AE43" s="649">
        <f t="shared" si="12"/>
        <v>0</v>
      </c>
      <c r="AF43" s="650">
        <f t="shared" si="13"/>
        <v>0</v>
      </c>
      <c r="AG43" s="655">
        <v>17</v>
      </c>
      <c r="AH43" s="656">
        <v>0</v>
      </c>
      <c r="AI43" s="661">
        <v>7455299.2453809399</v>
      </c>
      <c r="AJ43" s="649">
        <f t="shared" si="14"/>
        <v>10696.268644735925</v>
      </c>
      <c r="AK43" s="649">
        <f t="shared" si="15"/>
        <v>181836.56696051071</v>
      </c>
      <c r="AL43" s="649">
        <f t="shared" si="16"/>
        <v>0</v>
      </c>
      <c r="AM43" s="661">
        <v>2121691.9376786901</v>
      </c>
      <c r="AN43" s="649">
        <f t="shared" si="17"/>
        <v>3044.0343438718651</v>
      </c>
      <c r="AO43" s="649">
        <f t="shared" si="18"/>
        <v>51748.583845821704</v>
      </c>
      <c r="AP43" s="650">
        <f t="shared" si="19"/>
        <v>0</v>
      </c>
      <c r="AQ43" s="655">
        <v>13</v>
      </c>
      <c r="AR43" s="656">
        <v>1</v>
      </c>
      <c r="AS43" s="661">
        <v>4900445.7773807403</v>
      </c>
      <c r="AT43" s="649">
        <f t="shared" si="20"/>
        <v>15032.042261904111</v>
      </c>
      <c r="AU43" s="649">
        <f t="shared" si="21"/>
        <v>195416.54940475343</v>
      </c>
      <c r="AV43" s="649">
        <f t="shared" si="22"/>
        <v>15032.042261904111</v>
      </c>
      <c r="AW43" s="661">
        <v>175870.73705115099</v>
      </c>
      <c r="AX43" s="649">
        <f t="shared" si="23"/>
        <v>539.48078850046318</v>
      </c>
      <c r="AY43" s="649">
        <f t="shared" si="24"/>
        <v>7013.2502505060211</v>
      </c>
      <c r="AZ43" s="650">
        <f t="shared" si="25"/>
        <v>539.48078850046318</v>
      </c>
      <c r="BA43" s="651">
        <v>1.25</v>
      </c>
      <c r="BB43" s="649">
        <f t="shared" si="26"/>
        <v>270</v>
      </c>
      <c r="BC43" s="649">
        <f t="shared" si="27"/>
        <v>0</v>
      </c>
      <c r="BD43" s="649">
        <f t="shared" si="28"/>
        <v>848.75</v>
      </c>
      <c r="BE43" s="650">
        <f t="shared" si="29"/>
        <v>441.25</v>
      </c>
      <c r="BF43" s="651">
        <v>1.34</v>
      </c>
      <c r="BG43" s="649">
        <f t="shared" si="30"/>
        <v>289.44</v>
      </c>
      <c r="BH43" s="649">
        <f t="shared" si="31"/>
        <v>0</v>
      </c>
      <c r="BI43" s="649">
        <f t="shared" si="32"/>
        <v>909.86</v>
      </c>
      <c r="BJ43" s="650">
        <f t="shared" si="33"/>
        <v>473.02000000000004</v>
      </c>
      <c r="BK43" s="674">
        <v>13.388261716360301</v>
      </c>
      <c r="BL43" s="674">
        <v>1.2410476473587</v>
      </c>
      <c r="BM43" s="675">
        <v>0</v>
      </c>
      <c r="BN43" s="675">
        <v>0</v>
      </c>
      <c r="BO43" s="662">
        <v>46.247369788241798</v>
      </c>
      <c r="BP43" s="662">
        <v>13.161466547349001</v>
      </c>
      <c r="BQ43" s="662">
        <v>30.398877433949998</v>
      </c>
      <c r="BR43" s="675">
        <v>1.0909768667400599</v>
      </c>
      <c r="BS43" s="652">
        <f t="shared" si="34"/>
        <v>105.52799999999986</v>
      </c>
      <c r="BT43" s="650">
        <f t="shared" si="35"/>
        <v>17011622.982429288</v>
      </c>
      <c r="BV43" s="668"/>
      <c r="BW43" s="674"/>
      <c r="BX43" s="674"/>
      <c r="BY43" s="675"/>
      <c r="BZ43" s="675"/>
      <c r="CA43" s="662"/>
      <c r="CB43" s="662"/>
      <c r="CC43" s="662"/>
      <c r="CD43" s="675"/>
      <c r="CF43" s="671"/>
      <c r="CG43" s="661"/>
      <c r="CH43" s="661"/>
      <c r="CI43" s="661"/>
      <c r="CJ43" s="88"/>
      <c r="CK43" s="86"/>
      <c r="CL43" s="86"/>
      <c r="CM43" s="87"/>
      <c r="CN43" s="86"/>
      <c r="CO43" s="86"/>
      <c r="CP43" s="86"/>
      <c r="CQ43" s="87"/>
    </row>
    <row r="44" spans="1:95" ht="17.25" customHeight="1" x14ac:dyDescent="0.25">
      <c r="A44" s="664">
        <v>38</v>
      </c>
      <c r="B44" s="647" t="s">
        <v>35</v>
      </c>
      <c r="C44" s="648" t="s">
        <v>586</v>
      </c>
      <c r="D44" s="653">
        <v>858</v>
      </c>
      <c r="E44" s="654">
        <v>15</v>
      </c>
      <c r="F44" s="567">
        <v>0</v>
      </c>
      <c r="G44" s="567">
        <v>52</v>
      </c>
      <c r="H44" s="569">
        <v>34</v>
      </c>
      <c r="I44" s="654">
        <v>17</v>
      </c>
      <c r="J44" s="567">
        <v>0</v>
      </c>
      <c r="K44" s="567">
        <v>52</v>
      </c>
      <c r="L44" s="569">
        <v>0</v>
      </c>
      <c r="M44" s="655">
        <v>0</v>
      </c>
      <c r="N44" s="656">
        <v>0</v>
      </c>
      <c r="O44" s="649">
        <v>171969.88398598199</v>
      </c>
      <c r="P44" s="649">
        <f t="shared" si="2"/>
        <v>10115.875528587176</v>
      </c>
      <c r="Q44" s="649">
        <f t="shared" si="3"/>
        <v>0</v>
      </c>
      <c r="R44" s="649">
        <f t="shared" si="4"/>
        <v>0</v>
      </c>
      <c r="S44" s="660">
        <v>0</v>
      </c>
      <c r="T44" s="649">
        <f t="shared" si="5"/>
        <v>0</v>
      </c>
      <c r="U44" s="649">
        <f t="shared" si="6"/>
        <v>0</v>
      </c>
      <c r="V44" s="650">
        <f t="shared" si="7"/>
        <v>0</v>
      </c>
      <c r="W44" s="655">
        <v>0</v>
      </c>
      <c r="X44" s="656">
        <v>0</v>
      </c>
      <c r="Y44" s="661">
        <v>0</v>
      </c>
      <c r="Z44" s="649">
        <f t="shared" si="8"/>
        <v>0</v>
      </c>
      <c r="AA44" s="649">
        <f t="shared" si="9"/>
        <v>0</v>
      </c>
      <c r="AB44" s="649">
        <f t="shared" si="10"/>
        <v>0</v>
      </c>
      <c r="AC44" s="661">
        <v>0</v>
      </c>
      <c r="AD44" s="649">
        <f t="shared" si="11"/>
        <v>0</v>
      </c>
      <c r="AE44" s="649">
        <f t="shared" si="12"/>
        <v>0</v>
      </c>
      <c r="AF44" s="650">
        <f t="shared" si="13"/>
        <v>0</v>
      </c>
      <c r="AG44" s="655">
        <v>0</v>
      </c>
      <c r="AH44" s="656">
        <v>0</v>
      </c>
      <c r="AI44" s="661">
        <v>658621.86658892396</v>
      </c>
      <c r="AJ44" s="649">
        <f t="shared" si="14"/>
        <v>12665.805126710076</v>
      </c>
      <c r="AK44" s="649">
        <f t="shared" si="15"/>
        <v>0</v>
      </c>
      <c r="AL44" s="649">
        <f t="shared" si="16"/>
        <v>0</v>
      </c>
      <c r="AM44" s="661">
        <v>0</v>
      </c>
      <c r="AN44" s="649">
        <f t="shared" si="17"/>
        <v>0</v>
      </c>
      <c r="AO44" s="649">
        <f t="shared" si="18"/>
        <v>0</v>
      </c>
      <c r="AP44" s="650">
        <f t="shared" si="19"/>
        <v>0</v>
      </c>
      <c r="AQ44" s="655">
        <v>0</v>
      </c>
      <c r="AR44" s="656">
        <v>0</v>
      </c>
      <c r="AS44" s="661">
        <v>0</v>
      </c>
      <c r="AT44" s="649">
        <f t="shared" si="20"/>
        <v>0</v>
      </c>
      <c r="AU44" s="649">
        <f t="shared" si="21"/>
        <v>0</v>
      </c>
      <c r="AV44" s="649">
        <f t="shared" si="22"/>
        <v>0</v>
      </c>
      <c r="AW44" s="661">
        <v>0</v>
      </c>
      <c r="AX44" s="649">
        <f t="shared" si="23"/>
        <v>0</v>
      </c>
      <c r="AY44" s="649">
        <f t="shared" si="24"/>
        <v>0</v>
      </c>
      <c r="AZ44" s="650">
        <f t="shared" si="25"/>
        <v>0</v>
      </c>
      <c r="BA44" s="651">
        <v>1.59</v>
      </c>
      <c r="BB44" s="649">
        <f t="shared" si="26"/>
        <v>23.85</v>
      </c>
      <c r="BC44" s="649">
        <f t="shared" si="27"/>
        <v>0</v>
      </c>
      <c r="BD44" s="649">
        <f t="shared" si="28"/>
        <v>82.68</v>
      </c>
      <c r="BE44" s="650">
        <f t="shared" si="29"/>
        <v>54.06</v>
      </c>
      <c r="BF44" s="651">
        <v>1</v>
      </c>
      <c r="BG44" s="649">
        <f t="shared" si="30"/>
        <v>15</v>
      </c>
      <c r="BH44" s="649">
        <f t="shared" si="31"/>
        <v>0</v>
      </c>
      <c r="BI44" s="649">
        <f t="shared" si="32"/>
        <v>52</v>
      </c>
      <c r="BJ44" s="650">
        <f t="shared" si="33"/>
        <v>34</v>
      </c>
      <c r="BK44" s="674">
        <v>1.06677875097613</v>
      </c>
      <c r="BL44" s="674">
        <v>0</v>
      </c>
      <c r="BM44" s="675">
        <v>0</v>
      </c>
      <c r="BN44" s="675">
        <v>0</v>
      </c>
      <c r="BO44" s="662">
        <v>4.0856212490238697</v>
      </c>
      <c r="BP44" s="662">
        <v>0</v>
      </c>
      <c r="BQ44" s="662">
        <v>0</v>
      </c>
      <c r="BR44" s="675">
        <v>0</v>
      </c>
      <c r="BS44" s="652">
        <f t="shared" si="34"/>
        <v>5.1524000000000001</v>
      </c>
      <c r="BT44" s="650">
        <f t="shared" si="35"/>
        <v>830591.75057490694</v>
      </c>
      <c r="BV44" s="668"/>
      <c r="BW44" s="674"/>
      <c r="BX44" s="674"/>
      <c r="BY44" s="675"/>
      <c r="BZ44" s="675"/>
      <c r="CA44" s="662"/>
      <c r="CB44" s="662"/>
      <c r="CC44" s="662"/>
      <c r="CD44" s="675"/>
      <c r="CF44" s="671"/>
      <c r="CG44" s="661"/>
      <c r="CH44" s="661"/>
      <c r="CI44" s="661"/>
      <c r="CJ44" s="88"/>
      <c r="CK44" s="86"/>
      <c r="CL44" s="86"/>
      <c r="CM44" s="87"/>
      <c r="CN44" s="86"/>
      <c r="CO44" s="86"/>
      <c r="CP44" s="86"/>
      <c r="CQ44" s="87"/>
    </row>
    <row r="45" spans="1:95" ht="17.25" customHeight="1" x14ac:dyDescent="0.25">
      <c r="A45" s="664">
        <v>39</v>
      </c>
      <c r="B45" s="647" t="s">
        <v>36</v>
      </c>
      <c r="C45" s="648" t="s">
        <v>587</v>
      </c>
      <c r="D45" s="653">
        <v>3362</v>
      </c>
      <c r="E45" s="654">
        <v>83</v>
      </c>
      <c r="F45" s="567">
        <v>0</v>
      </c>
      <c r="G45" s="567">
        <v>183</v>
      </c>
      <c r="H45" s="569">
        <v>111</v>
      </c>
      <c r="I45" s="654">
        <v>86</v>
      </c>
      <c r="J45" s="567">
        <v>0</v>
      </c>
      <c r="K45" s="567">
        <v>191</v>
      </c>
      <c r="L45" s="569">
        <v>74</v>
      </c>
      <c r="M45" s="655">
        <v>4</v>
      </c>
      <c r="N45" s="656">
        <v>0</v>
      </c>
      <c r="O45" s="649">
        <v>774166.84113441606</v>
      </c>
      <c r="P45" s="649">
        <f t="shared" si="2"/>
        <v>9001.9400131908842</v>
      </c>
      <c r="Q45" s="649">
        <f t="shared" si="3"/>
        <v>36007.760052763537</v>
      </c>
      <c r="R45" s="649">
        <f t="shared" si="4"/>
        <v>0</v>
      </c>
      <c r="S45" s="660">
        <v>25061.945901432999</v>
      </c>
      <c r="T45" s="649">
        <f t="shared" si="5"/>
        <v>291.41797559805815</v>
      </c>
      <c r="U45" s="649">
        <f t="shared" si="6"/>
        <v>1165.6719023922326</v>
      </c>
      <c r="V45" s="650">
        <f t="shared" si="7"/>
        <v>0</v>
      </c>
      <c r="W45" s="655">
        <v>0</v>
      </c>
      <c r="X45" s="656">
        <v>0</v>
      </c>
      <c r="Y45" s="661">
        <v>0</v>
      </c>
      <c r="Z45" s="649">
        <f t="shared" si="8"/>
        <v>0</v>
      </c>
      <c r="AA45" s="649">
        <f t="shared" si="9"/>
        <v>0</v>
      </c>
      <c r="AB45" s="649">
        <f t="shared" si="10"/>
        <v>0</v>
      </c>
      <c r="AC45" s="661">
        <v>0</v>
      </c>
      <c r="AD45" s="649">
        <f t="shared" si="11"/>
        <v>0</v>
      </c>
      <c r="AE45" s="649">
        <f t="shared" si="12"/>
        <v>0</v>
      </c>
      <c r="AF45" s="650">
        <f t="shared" si="13"/>
        <v>0</v>
      </c>
      <c r="AG45" s="655">
        <v>8</v>
      </c>
      <c r="AH45" s="656">
        <v>0</v>
      </c>
      <c r="AI45" s="661">
        <v>2200347.65202223</v>
      </c>
      <c r="AJ45" s="649">
        <f t="shared" si="14"/>
        <v>11520.144774985498</v>
      </c>
      <c r="AK45" s="649">
        <f t="shared" si="15"/>
        <v>92161.158199883983</v>
      </c>
      <c r="AL45" s="649">
        <f t="shared" si="16"/>
        <v>0</v>
      </c>
      <c r="AM45" s="661">
        <v>635650.92179954995</v>
      </c>
      <c r="AN45" s="649">
        <f t="shared" si="17"/>
        <v>3328.0152973798427</v>
      </c>
      <c r="AO45" s="649">
        <f t="shared" si="18"/>
        <v>26624.122379038741</v>
      </c>
      <c r="AP45" s="650">
        <f t="shared" si="19"/>
        <v>0</v>
      </c>
      <c r="AQ45" s="655">
        <v>7</v>
      </c>
      <c r="AR45" s="656">
        <v>0</v>
      </c>
      <c r="AS45" s="661">
        <v>996093.96740225295</v>
      </c>
      <c r="AT45" s="649">
        <f t="shared" si="20"/>
        <v>13460.729289219635</v>
      </c>
      <c r="AU45" s="649">
        <f t="shared" si="21"/>
        <v>94225.10502453745</v>
      </c>
      <c r="AV45" s="649">
        <f t="shared" si="22"/>
        <v>0</v>
      </c>
      <c r="AW45" s="661">
        <v>14118.171064136999</v>
      </c>
      <c r="AX45" s="649">
        <f t="shared" si="23"/>
        <v>190.78609546131079</v>
      </c>
      <c r="AY45" s="649">
        <f t="shared" si="24"/>
        <v>1335.5026682291755</v>
      </c>
      <c r="AZ45" s="650">
        <f t="shared" si="25"/>
        <v>0</v>
      </c>
      <c r="BA45" s="651">
        <v>1.28</v>
      </c>
      <c r="BB45" s="649">
        <f t="shared" si="26"/>
        <v>106.24000000000001</v>
      </c>
      <c r="BC45" s="649">
        <f t="shared" si="27"/>
        <v>0</v>
      </c>
      <c r="BD45" s="649">
        <f t="shared" si="28"/>
        <v>234.24</v>
      </c>
      <c r="BE45" s="650">
        <f t="shared" si="29"/>
        <v>142.08000000000001</v>
      </c>
      <c r="BF45" s="651">
        <v>1.38</v>
      </c>
      <c r="BG45" s="649">
        <f t="shared" si="30"/>
        <v>114.53999999999999</v>
      </c>
      <c r="BH45" s="649">
        <f t="shared" si="31"/>
        <v>0</v>
      </c>
      <c r="BI45" s="649">
        <f t="shared" si="32"/>
        <v>252.54</v>
      </c>
      <c r="BJ45" s="650">
        <f t="shared" si="33"/>
        <v>153.17999999999998</v>
      </c>
      <c r="BK45" s="674">
        <v>4.8023800254457703</v>
      </c>
      <c r="BL45" s="674">
        <v>0.15546647311771</v>
      </c>
      <c r="BM45" s="675">
        <v>0</v>
      </c>
      <c r="BN45" s="675">
        <v>0</v>
      </c>
      <c r="BO45" s="662">
        <v>13.6493906114914</v>
      </c>
      <c r="BP45" s="662">
        <v>3.9431258584173001</v>
      </c>
      <c r="BQ45" s="662">
        <v>6.1790579476511702</v>
      </c>
      <c r="BR45" s="675">
        <v>8.7579083876659997E-2</v>
      </c>
      <c r="BS45" s="652">
        <f t="shared" si="34"/>
        <v>28.817000000000011</v>
      </c>
      <c r="BT45" s="650">
        <f t="shared" si="35"/>
        <v>4645439.4993240237</v>
      </c>
      <c r="BV45" s="668"/>
      <c r="BW45" s="674"/>
      <c r="BX45" s="674"/>
      <c r="BY45" s="675"/>
      <c r="BZ45" s="675"/>
      <c r="CA45" s="662"/>
      <c r="CB45" s="662"/>
      <c r="CC45" s="662"/>
      <c r="CD45" s="675"/>
      <c r="CF45" s="671"/>
      <c r="CG45" s="661"/>
      <c r="CH45" s="661"/>
      <c r="CI45" s="661"/>
      <c r="CJ45" s="88"/>
      <c r="CK45" s="86"/>
      <c r="CL45" s="86"/>
      <c r="CM45" s="87"/>
      <c r="CN45" s="86"/>
      <c r="CO45" s="86"/>
      <c r="CP45" s="86"/>
      <c r="CQ45" s="87"/>
    </row>
    <row r="46" spans="1:95" ht="17.25" customHeight="1" x14ac:dyDescent="0.25">
      <c r="A46" s="664">
        <v>40</v>
      </c>
      <c r="B46" s="647" t="s">
        <v>37</v>
      </c>
      <c r="C46" s="648" t="s">
        <v>588</v>
      </c>
      <c r="D46" s="653">
        <v>5765</v>
      </c>
      <c r="E46" s="654">
        <v>103</v>
      </c>
      <c r="F46" s="567">
        <v>0</v>
      </c>
      <c r="G46" s="567">
        <v>340</v>
      </c>
      <c r="H46" s="569">
        <v>165</v>
      </c>
      <c r="I46" s="654">
        <v>101</v>
      </c>
      <c r="J46" s="567">
        <v>0</v>
      </c>
      <c r="K46" s="567">
        <v>343</v>
      </c>
      <c r="L46" s="569">
        <v>131</v>
      </c>
      <c r="M46" s="655">
        <v>0</v>
      </c>
      <c r="N46" s="656">
        <v>0</v>
      </c>
      <c r="O46" s="649">
        <v>972104.58262863103</v>
      </c>
      <c r="P46" s="649">
        <f t="shared" si="2"/>
        <v>9624.7978478082277</v>
      </c>
      <c r="Q46" s="649">
        <f t="shared" si="3"/>
        <v>0</v>
      </c>
      <c r="R46" s="649">
        <f t="shared" si="4"/>
        <v>0</v>
      </c>
      <c r="S46" s="660">
        <v>18747.168596295</v>
      </c>
      <c r="T46" s="649">
        <f t="shared" si="5"/>
        <v>185.61553065638614</v>
      </c>
      <c r="U46" s="649">
        <f t="shared" si="6"/>
        <v>0</v>
      </c>
      <c r="V46" s="650">
        <f t="shared" si="7"/>
        <v>0</v>
      </c>
      <c r="W46" s="655">
        <v>0</v>
      </c>
      <c r="X46" s="656">
        <v>0</v>
      </c>
      <c r="Y46" s="661">
        <v>0</v>
      </c>
      <c r="Z46" s="649">
        <f t="shared" si="8"/>
        <v>0</v>
      </c>
      <c r="AA46" s="649">
        <f t="shared" si="9"/>
        <v>0</v>
      </c>
      <c r="AB46" s="649">
        <f t="shared" si="10"/>
        <v>0</v>
      </c>
      <c r="AC46" s="661">
        <v>0</v>
      </c>
      <c r="AD46" s="649">
        <f t="shared" si="11"/>
        <v>0</v>
      </c>
      <c r="AE46" s="649">
        <f t="shared" si="12"/>
        <v>0</v>
      </c>
      <c r="AF46" s="650">
        <f t="shared" si="13"/>
        <v>0</v>
      </c>
      <c r="AG46" s="655">
        <v>2</v>
      </c>
      <c r="AH46" s="656">
        <v>0</v>
      </c>
      <c r="AI46" s="661">
        <v>3428824.1515676398</v>
      </c>
      <c r="AJ46" s="649">
        <f t="shared" si="14"/>
        <v>9996.5718704595911</v>
      </c>
      <c r="AK46" s="649">
        <f t="shared" si="15"/>
        <v>19993.143740919182</v>
      </c>
      <c r="AL46" s="649">
        <f t="shared" si="16"/>
        <v>0</v>
      </c>
      <c r="AM46" s="661">
        <v>858051.87440375204</v>
      </c>
      <c r="AN46" s="649">
        <f t="shared" si="17"/>
        <v>2501.608963276245</v>
      </c>
      <c r="AO46" s="649">
        <f t="shared" si="18"/>
        <v>5003.2179265524901</v>
      </c>
      <c r="AP46" s="650">
        <f t="shared" si="19"/>
        <v>0</v>
      </c>
      <c r="AQ46" s="655">
        <v>1</v>
      </c>
      <c r="AR46" s="656">
        <v>0</v>
      </c>
      <c r="AS46" s="661">
        <v>1983792.01594315</v>
      </c>
      <c r="AT46" s="649">
        <f t="shared" si="20"/>
        <v>15143.450503382825</v>
      </c>
      <c r="AU46" s="649">
        <f t="shared" si="21"/>
        <v>15143.450503382825</v>
      </c>
      <c r="AV46" s="649">
        <f t="shared" si="22"/>
        <v>0</v>
      </c>
      <c r="AW46" s="661">
        <v>0</v>
      </c>
      <c r="AX46" s="649">
        <f t="shared" si="23"/>
        <v>0</v>
      </c>
      <c r="AY46" s="649">
        <f t="shared" si="24"/>
        <v>0</v>
      </c>
      <c r="AZ46" s="650">
        <f t="shared" si="25"/>
        <v>0</v>
      </c>
      <c r="BA46" s="651">
        <v>1.41</v>
      </c>
      <c r="BB46" s="649">
        <f t="shared" si="26"/>
        <v>145.22999999999999</v>
      </c>
      <c r="BC46" s="649">
        <f t="shared" si="27"/>
        <v>0</v>
      </c>
      <c r="BD46" s="649">
        <f t="shared" si="28"/>
        <v>479.4</v>
      </c>
      <c r="BE46" s="650">
        <f t="shared" si="29"/>
        <v>232.64999999999998</v>
      </c>
      <c r="BF46" s="651">
        <v>1.1200000000000001</v>
      </c>
      <c r="BG46" s="649">
        <f t="shared" si="30"/>
        <v>115.36000000000001</v>
      </c>
      <c r="BH46" s="649">
        <f t="shared" si="31"/>
        <v>0</v>
      </c>
      <c r="BI46" s="649">
        <f t="shared" si="32"/>
        <v>380.8</v>
      </c>
      <c r="BJ46" s="650">
        <f t="shared" si="33"/>
        <v>184.8</v>
      </c>
      <c r="BK46" s="674">
        <v>6.0302448803144699</v>
      </c>
      <c r="BL46" s="674">
        <v>0.11629408961586001</v>
      </c>
      <c r="BM46" s="675">
        <v>0</v>
      </c>
      <c r="BN46" s="675">
        <v>0</v>
      </c>
      <c r="BO46" s="662">
        <v>21.269984377173099</v>
      </c>
      <c r="BP46" s="662">
        <v>5.3227430619408604</v>
      </c>
      <c r="BQ46" s="662">
        <v>12.3060335909557</v>
      </c>
      <c r="BR46" s="675">
        <v>0</v>
      </c>
      <c r="BS46" s="652">
        <f t="shared" si="34"/>
        <v>45.04529999999999</v>
      </c>
      <c r="BT46" s="650">
        <f t="shared" si="35"/>
        <v>7261519.7931394782</v>
      </c>
      <c r="BV46" s="668"/>
      <c r="BW46" s="674"/>
      <c r="BX46" s="674"/>
      <c r="BY46" s="675"/>
      <c r="BZ46" s="675"/>
      <c r="CA46" s="662"/>
      <c r="CB46" s="662"/>
      <c r="CC46" s="662"/>
      <c r="CD46" s="675"/>
      <c r="CF46" s="671"/>
      <c r="CG46" s="661"/>
      <c r="CH46" s="661"/>
      <c r="CI46" s="661"/>
      <c r="CJ46" s="88"/>
      <c r="CK46" s="86"/>
      <c r="CL46" s="86"/>
      <c r="CM46" s="87"/>
      <c r="CN46" s="86"/>
      <c r="CO46" s="86"/>
      <c r="CP46" s="86"/>
      <c r="CQ46" s="87"/>
    </row>
    <row r="47" spans="1:95" ht="17.25" customHeight="1" x14ac:dyDescent="0.25">
      <c r="A47" s="664">
        <v>41</v>
      </c>
      <c r="B47" s="647" t="s">
        <v>521</v>
      </c>
      <c r="C47" s="648" t="s">
        <v>589</v>
      </c>
      <c r="D47" s="653">
        <v>9245</v>
      </c>
      <c r="E47" s="654">
        <v>122</v>
      </c>
      <c r="F47" s="567">
        <v>104</v>
      </c>
      <c r="G47" s="567">
        <v>446</v>
      </c>
      <c r="H47" s="569">
        <v>235</v>
      </c>
      <c r="I47" s="654">
        <v>123</v>
      </c>
      <c r="J47" s="567">
        <v>101</v>
      </c>
      <c r="K47" s="567">
        <v>459</v>
      </c>
      <c r="L47" s="569">
        <v>303</v>
      </c>
      <c r="M47" s="655">
        <v>2</v>
      </c>
      <c r="N47" s="656">
        <v>0</v>
      </c>
      <c r="O47" s="649">
        <v>1104006.9875039801</v>
      </c>
      <c r="P47" s="649">
        <f t="shared" si="2"/>
        <v>8975.6665650730083</v>
      </c>
      <c r="Q47" s="649">
        <f t="shared" si="3"/>
        <v>17951.333130146017</v>
      </c>
      <c r="R47" s="649">
        <f t="shared" si="4"/>
        <v>0</v>
      </c>
      <c r="S47" s="660">
        <v>138157.28882131999</v>
      </c>
      <c r="T47" s="649">
        <f t="shared" si="5"/>
        <v>1123.2299904172357</v>
      </c>
      <c r="U47" s="649">
        <f t="shared" si="6"/>
        <v>2246.4599808344715</v>
      </c>
      <c r="V47" s="650">
        <f t="shared" si="7"/>
        <v>0</v>
      </c>
      <c r="W47" s="655">
        <v>0</v>
      </c>
      <c r="X47" s="656">
        <v>0</v>
      </c>
      <c r="Y47" s="661">
        <v>1219248.58615605</v>
      </c>
      <c r="Z47" s="649">
        <f t="shared" si="8"/>
        <v>12071.76817976287</v>
      </c>
      <c r="AA47" s="649">
        <f t="shared" si="9"/>
        <v>0</v>
      </c>
      <c r="AB47" s="649">
        <f t="shared" si="10"/>
        <v>0</v>
      </c>
      <c r="AC47" s="661">
        <v>0</v>
      </c>
      <c r="AD47" s="649">
        <f t="shared" si="11"/>
        <v>0</v>
      </c>
      <c r="AE47" s="649">
        <f t="shared" si="12"/>
        <v>0</v>
      </c>
      <c r="AF47" s="650">
        <f t="shared" si="13"/>
        <v>0</v>
      </c>
      <c r="AG47" s="655">
        <v>11</v>
      </c>
      <c r="AH47" s="656">
        <v>0</v>
      </c>
      <c r="AI47" s="661">
        <v>5247128.2819274701</v>
      </c>
      <c r="AJ47" s="649">
        <f t="shared" si="14"/>
        <v>11431.652030343072</v>
      </c>
      <c r="AK47" s="649">
        <f t="shared" si="15"/>
        <v>125748.17233377379</v>
      </c>
      <c r="AL47" s="649">
        <f t="shared" si="16"/>
        <v>0</v>
      </c>
      <c r="AM47" s="661">
        <v>1660171.42421712</v>
      </c>
      <c r="AN47" s="649">
        <f t="shared" si="17"/>
        <v>3616.9312074447062</v>
      </c>
      <c r="AO47" s="649">
        <f t="shared" si="18"/>
        <v>39786.243281891766</v>
      </c>
      <c r="AP47" s="650">
        <f t="shared" si="19"/>
        <v>0</v>
      </c>
      <c r="AQ47" s="655">
        <v>14</v>
      </c>
      <c r="AR47" s="656">
        <v>5</v>
      </c>
      <c r="AS47" s="661">
        <v>4433228.06378939</v>
      </c>
      <c r="AT47" s="649">
        <f t="shared" si="20"/>
        <v>14631.115722077195</v>
      </c>
      <c r="AU47" s="649">
        <f t="shared" si="21"/>
        <v>204835.62010908072</v>
      </c>
      <c r="AV47" s="649">
        <f t="shared" si="22"/>
        <v>73155.578610385972</v>
      </c>
      <c r="AW47" s="661">
        <v>49310.078354928999</v>
      </c>
      <c r="AX47" s="649">
        <f t="shared" si="23"/>
        <v>162.73953252451815</v>
      </c>
      <c r="AY47" s="649">
        <f t="shared" si="24"/>
        <v>2278.3534553432542</v>
      </c>
      <c r="AZ47" s="650">
        <f t="shared" si="25"/>
        <v>813.69766262259077</v>
      </c>
      <c r="BA47" s="651">
        <v>1.41</v>
      </c>
      <c r="BB47" s="649">
        <f t="shared" si="26"/>
        <v>172.01999999999998</v>
      </c>
      <c r="BC47" s="649">
        <f t="shared" si="27"/>
        <v>146.63999999999999</v>
      </c>
      <c r="BD47" s="649">
        <f t="shared" si="28"/>
        <v>628.86</v>
      </c>
      <c r="BE47" s="650">
        <f t="shared" si="29"/>
        <v>331.34999999999997</v>
      </c>
      <c r="BF47" s="651">
        <v>1.23</v>
      </c>
      <c r="BG47" s="649">
        <f t="shared" si="30"/>
        <v>150.06</v>
      </c>
      <c r="BH47" s="649">
        <f t="shared" si="31"/>
        <v>127.92</v>
      </c>
      <c r="BI47" s="649">
        <f t="shared" si="32"/>
        <v>548.58000000000004</v>
      </c>
      <c r="BJ47" s="650">
        <f t="shared" si="33"/>
        <v>289.05</v>
      </c>
      <c r="BK47" s="674">
        <v>6.8484735111783896</v>
      </c>
      <c r="BL47" s="674">
        <v>0.85702947859794998</v>
      </c>
      <c r="BM47" s="675">
        <v>7.5633503595024099</v>
      </c>
      <c r="BN47" s="675">
        <v>0</v>
      </c>
      <c r="BO47" s="662">
        <v>32.5494489213145</v>
      </c>
      <c r="BP47" s="662">
        <v>10.298521795112499</v>
      </c>
      <c r="BQ47" s="662">
        <v>27.500591307412101</v>
      </c>
      <c r="BR47" s="675">
        <v>0.30588462688208001</v>
      </c>
      <c r="BS47" s="652">
        <f t="shared" si="34"/>
        <v>85.923299999999927</v>
      </c>
      <c r="BT47" s="650">
        <f t="shared" si="35"/>
        <v>13851250.710770288</v>
      </c>
      <c r="BV47" s="668"/>
      <c r="BW47" s="674"/>
      <c r="BX47" s="674"/>
      <c r="BY47" s="675"/>
      <c r="BZ47" s="675"/>
      <c r="CA47" s="662"/>
      <c r="CB47" s="662"/>
      <c r="CC47" s="662"/>
      <c r="CD47" s="675"/>
      <c r="CF47" s="671"/>
      <c r="CG47" s="661"/>
      <c r="CH47" s="661"/>
      <c r="CI47" s="661"/>
      <c r="CJ47" s="88"/>
      <c r="CK47" s="86"/>
      <c r="CL47" s="86"/>
      <c r="CM47" s="87"/>
      <c r="CN47" s="86"/>
      <c r="CO47" s="86"/>
      <c r="CP47" s="86"/>
      <c r="CQ47" s="87"/>
    </row>
    <row r="48" spans="1:95" ht="17.25" customHeight="1" x14ac:dyDescent="0.25">
      <c r="A48" s="664">
        <v>42</v>
      </c>
      <c r="B48" s="647" t="s">
        <v>38</v>
      </c>
      <c r="C48" s="648" t="s">
        <v>590</v>
      </c>
      <c r="D48" s="653">
        <v>11172</v>
      </c>
      <c r="E48" s="654">
        <v>243</v>
      </c>
      <c r="F48" s="567">
        <v>0</v>
      </c>
      <c r="G48" s="567">
        <v>623</v>
      </c>
      <c r="H48" s="569">
        <v>273</v>
      </c>
      <c r="I48" s="654">
        <v>253</v>
      </c>
      <c r="J48" s="567">
        <v>0</v>
      </c>
      <c r="K48" s="567">
        <v>657</v>
      </c>
      <c r="L48" s="569">
        <v>256</v>
      </c>
      <c r="M48" s="655">
        <v>10</v>
      </c>
      <c r="N48" s="656">
        <v>0</v>
      </c>
      <c r="O48" s="649">
        <v>2114530.2563774898</v>
      </c>
      <c r="P48" s="649">
        <f t="shared" si="2"/>
        <v>8357.8271003062837</v>
      </c>
      <c r="Q48" s="649">
        <f t="shared" si="3"/>
        <v>83578.271003062837</v>
      </c>
      <c r="R48" s="649">
        <f t="shared" si="4"/>
        <v>0</v>
      </c>
      <c r="S48" s="660">
        <v>145486.426371076</v>
      </c>
      <c r="T48" s="649">
        <f t="shared" si="5"/>
        <v>575.0451635220395</v>
      </c>
      <c r="U48" s="649">
        <f t="shared" si="6"/>
        <v>5750.4516352203955</v>
      </c>
      <c r="V48" s="650">
        <f t="shared" si="7"/>
        <v>0</v>
      </c>
      <c r="W48" s="655">
        <v>0</v>
      </c>
      <c r="X48" s="656">
        <v>0</v>
      </c>
      <c r="Y48" s="661">
        <v>0</v>
      </c>
      <c r="Z48" s="649">
        <f t="shared" si="8"/>
        <v>0</v>
      </c>
      <c r="AA48" s="649">
        <f t="shared" si="9"/>
        <v>0</v>
      </c>
      <c r="AB48" s="649">
        <f t="shared" si="10"/>
        <v>0</v>
      </c>
      <c r="AC48" s="661">
        <v>0</v>
      </c>
      <c r="AD48" s="649">
        <f t="shared" si="11"/>
        <v>0</v>
      </c>
      <c r="AE48" s="649">
        <f t="shared" si="12"/>
        <v>0</v>
      </c>
      <c r="AF48" s="650">
        <f t="shared" si="13"/>
        <v>0</v>
      </c>
      <c r="AG48" s="655">
        <v>35</v>
      </c>
      <c r="AH48" s="656">
        <v>0</v>
      </c>
      <c r="AI48" s="661">
        <v>7112876.3737799795</v>
      </c>
      <c r="AJ48" s="649">
        <f t="shared" si="14"/>
        <v>10826.295850502253</v>
      </c>
      <c r="AK48" s="649">
        <f t="shared" si="15"/>
        <v>378920.35476757883</v>
      </c>
      <c r="AL48" s="649">
        <f t="shared" si="16"/>
        <v>0</v>
      </c>
      <c r="AM48" s="661">
        <v>2097300.5444480199</v>
      </c>
      <c r="AN48" s="649">
        <f t="shared" si="17"/>
        <v>3192.2382716103803</v>
      </c>
      <c r="AO48" s="649">
        <f t="shared" si="18"/>
        <v>111728.33950636331</v>
      </c>
      <c r="AP48" s="650">
        <f t="shared" si="19"/>
        <v>0</v>
      </c>
      <c r="AQ48" s="655">
        <v>13</v>
      </c>
      <c r="AR48" s="656">
        <v>0</v>
      </c>
      <c r="AS48" s="661">
        <v>3746869.4029845302</v>
      </c>
      <c r="AT48" s="649">
        <f t="shared" si="20"/>
        <v>14636.208605408321</v>
      </c>
      <c r="AU48" s="649">
        <f t="shared" si="21"/>
        <v>190270.71187030818</v>
      </c>
      <c r="AV48" s="649">
        <f t="shared" si="22"/>
        <v>0</v>
      </c>
      <c r="AW48" s="661">
        <v>267692.33916510397</v>
      </c>
      <c r="AX48" s="649">
        <f t="shared" si="23"/>
        <v>1045.6731998636874</v>
      </c>
      <c r="AY48" s="649">
        <f t="shared" si="24"/>
        <v>13593.751598227936</v>
      </c>
      <c r="AZ48" s="650">
        <f t="shared" si="25"/>
        <v>0</v>
      </c>
      <c r="BA48" s="651">
        <v>1.18</v>
      </c>
      <c r="BB48" s="649">
        <f t="shared" si="26"/>
        <v>286.74</v>
      </c>
      <c r="BC48" s="649">
        <f t="shared" si="27"/>
        <v>0</v>
      </c>
      <c r="BD48" s="649">
        <f t="shared" si="28"/>
        <v>735.14</v>
      </c>
      <c r="BE48" s="650">
        <f t="shared" si="29"/>
        <v>322.14</v>
      </c>
      <c r="BF48" s="651">
        <v>1.47</v>
      </c>
      <c r="BG48" s="649">
        <f t="shared" si="30"/>
        <v>357.21</v>
      </c>
      <c r="BH48" s="649">
        <f t="shared" si="31"/>
        <v>0</v>
      </c>
      <c r="BI48" s="649">
        <f t="shared" si="32"/>
        <v>915.81</v>
      </c>
      <c r="BJ48" s="650">
        <f t="shared" si="33"/>
        <v>401.31</v>
      </c>
      <c r="BK48" s="674">
        <v>13.1170405742873</v>
      </c>
      <c r="BL48" s="674">
        <v>0.90249423102923998</v>
      </c>
      <c r="BM48" s="675">
        <v>0</v>
      </c>
      <c r="BN48" s="675">
        <v>0</v>
      </c>
      <c r="BO48" s="662">
        <v>44.123222031638598</v>
      </c>
      <c r="BP48" s="662">
        <v>13.010159705696999</v>
      </c>
      <c r="BQ48" s="662">
        <v>23.242910730301599</v>
      </c>
      <c r="BR48" s="675">
        <v>1.66057272704624</v>
      </c>
      <c r="BS48" s="652">
        <f t="shared" si="34"/>
        <v>96.056399999999982</v>
      </c>
      <c r="BT48" s="650">
        <f t="shared" si="35"/>
        <v>15484755.343126208</v>
      </c>
      <c r="BV48" s="668"/>
      <c r="BW48" s="674"/>
      <c r="BX48" s="674"/>
      <c r="BY48" s="675"/>
      <c r="BZ48" s="675"/>
      <c r="CA48" s="662"/>
      <c r="CB48" s="662"/>
      <c r="CC48" s="662"/>
      <c r="CD48" s="675"/>
      <c r="CF48" s="671"/>
      <c r="CG48" s="661"/>
      <c r="CH48" s="661"/>
      <c r="CI48" s="661"/>
      <c r="CJ48" s="88"/>
      <c r="CK48" s="86"/>
      <c r="CL48" s="86"/>
      <c r="CM48" s="87"/>
      <c r="CN48" s="86"/>
      <c r="CO48" s="86"/>
      <c r="CP48" s="86"/>
      <c r="CQ48" s="87"/>
    </row>
    <row r="49" spans="1:95" ht="17.25" customHeight="1" x14ac:dyDescent="0.25">
      <c r="A49" s="664">
        <v>43</v>
      </c>
      <c r="B49" s="647" t="s">
        <v>39</v>
      </c>
      <c r="C49" s="648" t="s">
        <v>591</v>
      </c>
      <c r="D49" s="653">
        <v>11461</v>
      </c>
      <c r="E49" s="654">
        <v>232</v>
      </c>
      <c r="F49" s="567">
        <v>0</v>
      </c>
      <c r="G49" s="567">
        <v>614</v>
      </c>
      <c r="H49" s="569">
        <v>298</v>
      </c>
      <c r="I49" s="654">
        <v>243</v>
      </c>
      <c r="J49" s="567">
        <v>0</v>
      </c>
      <c r="K49" s="567">
        <v>633</v>
      </c>
      <c r="L49" s="569">
        <v>270</v>
      </c>
      <c r="M49" s="655">
        <v>11</v>
      </c>
      <c r="N49" s="656">
        <v>0</v>
      </c>
      <c r="O49" s="649">
        <v>2137496.0490109902</v>
      </c>
      <c r="P49" s="649">
        <f t="shared" si="2"/>
        <v>8796.2800370822642</v>
      </c>
      <c r="Q49" s="649">
        <f t="shared" si="3"/>
        <v>96759.080407904912</v>
      </c>
      <c r="R49" s="649">
        <f t="shared" si="4"/>
        <v>0</v>
      </c>
      <c r="S49" s="660">
        <v>206955.84810229001</v>
      </c>
      <c r="T49" s="649">
        <f t="shared" si="5"/>
        <v>851.67015679954739</v>
      </c>
      <c r="U49" s="649">
        <f t="shared" si="6"/>
        <v>9368.3717247950208</v>
      </c>
      <c r="V49" s="650">
        <f t="shared" si="7"/>
        <v>0</v>
      </c>
      <c r="W49" s="655">
        <v>0</v>
      </c>
      <c r="X49" s="656">
        <v>0</v>
      </c>
      <c r="Y49" s="661">
        <v>0</v>
      </c>
      <c r="Z49" s="649">
        <f t="shared" si="8"/>
        <v>0</v>
      </c>
      <c r="AA49" s="649">
        <f t="shared" si="9"/>
        <v>0</v>
      </c>
      <c r="AB49" s="649">
        <f t="shared" si="10"/>
        <v>0</v>
      </c>
      <c r="AC49" s="661">
        <v>0</v>
      </c>
      <c r="AD49" s="649">
        <f t="shared" si="11"/>
        <v>0</v>
      </c>
      <c r="AE49" s="649">
        <f t="shared" si="12"/>
        <v>0</v>
      </c>
      <c r="AF49" s="650">
        <f t="shared" si="13"/>
        <v>0</v>
      </c>
      <c r="AG49" s="655">
        <v>20</v>
      </c>
      <c r="AH49" s="656">
        <v>0</v>
      </c>
      <c r="AI49" s="661">
        <v>6777408.9373996696</v>
      </c>
      <c r="AJ49" s="649">
        <f t="shared" si="14"/>
        <v>10706.807168087946</v>
      </c>
      <c r="AK49" s="649">
        <f t="shared" si="15"/>
        <v>214136.14336175891</v>
      </c>
      <c r="AL49" s="649">
        <f t="shared" si="16"/>
        <v>0</v>
      </c>
      <c r="AM49" s="661">
        <v>1764515.66594697</v>
      </c>
      <c r="AN49" s="649">
        <f t="shared" si="17"/>
        <v>2787.544495966777</v>
      </c>
      <c r="AO49" s="649">
        <f t="shared" si="18"/>
        <v>55750.889919335539</v>
      </c>
      <c r="AP49" s="650">
        <f t="shared" si="19"/>
        <v>0</v>
      </c>
      <c r="AQ49" s="655">
        <v>6</v>
      </c>
      <c r="AR49" s="656">
        <v>0</v>
      </c>
      <c r="AS49" s="661">
        <v>4096746.1754510002</v>
      </c>
      <c r="AT49" s="649">
        <f t="shared" si="20"/>
        <v>15173.133983151853</v>
      </c>
      <c r="AU49" s="649">
        <f t="shared" si="21"/>
        <v>91038.803898911108</v>
      </c>
      <c r="AV49" s="649">
        <f t="shared" si="22"/>
        <v>0</v>
      </c>
      <c r="AW49" s="661">
        <v>301819.28416318301</v>
      </c>
      <c r="AX49" s="649">
        <f t="shared" si="23"/>
        <v>1117.8492006043816</v>
      </c>
      <c r="AY49" s="649">
        <f t="shared" si="24"/>
        <v>6707.0952036262897</v>
      </c>
      <c r="AZ49" s="650">
        <f t="shared" si="25"/>
        <v>0</v>
      </c>
      <c r="BA49" s="651">
        <v>1.1499999999999999</v>
      </c>
      <c r="BB49" s="649">
        <f t="shared" si="26"/>
        <v>266.79999999999995</v>
      </c>
      <c r="BC49" s="649">
        <f t="shared" si="27"/>
        <v>0</v>
      </c>
      <c r="BD49" s="649">
        <f t="shared" si="28"/>
        <v>706.09999999999991</v>
      </c>
      <c r="BE49" s="650">
        <f t="shared" si="29"/>
        <v>342.7</v>
      </c>
      <c r="BF49" s="651">
        <v>1.44</v>
      </c>
      <c r="BG49" s="649">
        <f t="shared" si="30"/>
        <v>334.08</v>
      </c>
      <c r="BH49" s="649">
        <f t="shared" si="31"/>
        <v>0</v>
      </c>
      <c r="BI49" s="649">
        <f t="shared" si="32"/>
        <v>884.16</v>
      </c>
      <c r="BJ49" s="650">
        <f t="shared" si="33"/>
        <v>429.12</v>
      </c>
      <c r="BK49" s="674">
        <v>13.2595040045862</v>
      </c>
      <c r="BL49" s="674">
        <v>1.28380676911873</v>
      </c>
      <c r="BM49" s="675">
        <v>0</v>
      </c>
      <c r="BN49" s="675">
        <v>0</v>
      </c>
      <c r="BO49" s="662">
        <v>42.042220844220701</v>
      </c>
      <c r="BP49" s="662">
        <v>10.9457991979</v>
      </c>
      <c r="BQ49" s="662">
        <v>25.413297182139701</v>
      </c>
      <c r="BR49" s="675">
        <v>1.8722720020346999</v>
      </c>
      <c r="BS49" s="652">
        <f t="shared" si="34"/>
        <v>94.816900000000032</v>
      </c>
      <c r="BT49" s="650">
        <f t="shared" si="35"/>
        <v>15284941.960074125</v>
      </c>
      <c r="BV49" s="668"/>
      <c r="BW49" s="674"/>
      <c r="BX49" s="674"/>
      <c r="BY49" s="675"/>
      <c r="BZ49" s="675"/>
      <c r="CA49" s="662"/>
      <c r="CB49" s="662"/>
      <c r="CC49" s="662"/>
      <c r="CD49" s="675"/>
      <c r="CF49" s="671"/>
      <c r="CG49" s="661"/>
      <c r="CH49" s="661"/>
      <c r="CI49" s="661"/>
      <c r="CJ49" s="88"/>
      <c r="CK49" s="86"/>
      <c r="CL49" s="86"/>
      <c r="CM49" s="87"/>
      <c r="CN49" s="86"/>
      <c r="CO49" s="86"/>
      <c r="CP49" s="86"/>
      <c r="CQ49" s="87"/>
    </row>
    <row r="50" spans="1:95" ht="17.25" customHeight="1" x14ac:dyDescent="0.25">
      <c r="A50" s="664">
        <v>44</v>
      </c>
      <c r="B50" s="647" t="s">
        <v>40</v>
      </c>
      <c r="C50" s="648" t="s">
        <v>592</v>
      </c>
      <c r="D50" s="653">
        <v>17664</v>
      </c>
      <c r="E50" s="654">
        <v>332</v>
      </c>
      <c r="F50" s="567">
        <v>1</v>
      </c>
      <c r="G50" s="567">
        <v>950</v>
      </c>
      <c r="H50" s="569">
        <v>490</v>
      </c>
      <c r="I50" s="654">
        <v>347</v>
      </c>
      <c r="J50" s="567">
        <v>0</v>
      </c>
      <c r="K50" s="567">
        <v>996</v>
      </c>
      <c r="L50" s="569">
        <v>471</v>
      </c>
      <c r="M50" s="655">
        <v>17</v>
      </c>
      <c r="N50" s="656">
        <v>0</v>
      </c>
      <c r="O50" s="649">
        <v>3610734.63414298</v>
      </c>
      <c r="P50" s="649">
        <f t="shared" si="2"/>
        <v>10405.575314533084</v>
      </c>
      <c r="Q50" s="649">
        <f t="shared" si="3"/>
        <v>176894.78034706242</v>
      </c>
      <c r="R50" s="649">
        <f t="shared" si="4"/>
        <v>0</v>
      </c>
      <c r="S50" s="660">
        <v>443313.51612902101</v>
      </c>
      <c r="T50" s="649">
        <f t="shared" si="5"/>
        <v>1277.560565213317</v>
      </c>
      <c r="U50" s="649">
        <f t="shared" si="6"/>
        <v>21718.529608626388</v>
      </c>
      <c r="V50" s="650">
        <f t="shared" si="7"/>
        <v>0</v>
      </c>
      <c r="W50" s="655">
        <v>0</v>
      </c>
      <c r="X50" s="656">
        <v>0</v>
      </c>
      <c r="Y50" s="661">
        <v>0</v>
      </c>
      <c r="Z50" s="649">
        <f t="shared" si="8"/>
        <v>0</v>
      </c>
      <c r="AA50" s="649">
        <f t="shared" si="9"/>
        <v>0</v>
      </c>
      <c r="AB50" s="649">
        <f t="shared" si="10"/>
        <v>0</v>
      </c>
      <c r="AC50" s="661">
        <v>0</v>
      </c>
      <c r="AD50" s="649">
        <f t="shared" si="11"/>
        <v>0</v>
      </c>
      <c r="AE50" s="649">
        <f t="shared" si="12"/>
        <v>0</v>
      </c>
      <c r="AF50" s="650">
        <f t="shared" si="13"/>
        <v>0</v>
      </c>
      <c r="AG50" s="655">
        <v>47</v>
      </c>
      <c r="AH50" s="656">
        <v>0</v>
      </c>
      <c r="AI50" s="661">
        <v>11053054.599656999</v>
      </c>
      <c r="AJ50" s="649">
        <f t="shared" si="14"/>
        <v>11097.444377165662</v>
      </c>
      <c r="AK50" s="649">
        <f t="shared" si="15"/>
        <v>521579.88572678616</v>
      </c>
      <c r="AL50" s="649">
        <f t="shared" si="16"/>
        <v>0</v>
      </c>
      <c r="AM50" s="661">
        <v>2692112.3098981399</v>
      </c>
      <c r="AN50" s="649">
        <f t="shared" si="17"/>
        <v>2702.9240059218273</v>
      </c>
      <c r="AO50" s="649">
        <f t="shared" si="18"/>
        <v>127037.42827832588</v>
      </c>
      <c r="AP50" s="650">
        <f t="shared" si="19"/>
        <v>0</v>
      </c>
      <c r="AQ50" s="655">
        <v>23</v>
      </c>
      <c r="AR50" s="656">
        <v>0</v>
      </c>
      <c r="AS50" s="661">
        <v>6773626.6347617302</v>
      </c>
      <c r="AT50" s="649">
        <f t="shared" si="20"/>
        <v>14381.372897583291</v>
      </c>
      <c r="AU50" s="649">
        <f t="shared" si="21"/>
        <v>330771.57664441568</v>
      </c>
      <c r="AV50" s="649">
        <f t="shared" si="22"/>
        <v>0</v>
      </c>
      <c r="AW50" s="661">
        <v>840728.50902648503</v>
      </c>
      <c r="AX50" s="649">
        <f t="shared" si="23"/>
        <v>1784.9862187398833</v>
      </c>
      <c r="AY50" s="649">
        <f t="shared" si="24"/>
        <v>41054.683031017317</v>
      </c>
      <c r="AZ50" s="650">
        <f t="shared" si="25"/>
        <v>0</v>
      </c>
      <c r="BA50" s="651">
        <v>1.1399999999999999</v>
      </c>
      <c r="BB50" s="649">
        <f t="shared" si="26"/>
        <v>378.47999999999996</v>
      </c>
      <c r="BC50" s="649">
        <f t="shared" si="27"/>
        <v>1.1399999999999999</v>
      </c>
      <c r="BD50" s="649">
        <f t="shared" si="28"/>
        <v>1083</v>
      </c>
      <c r="BE50" s="650">
        <f t="shared" si="29"/>
        <v>558.59999999999991</v>
      </c>
      <c r="BF50" s="651">
        <v>1.62</v>
      </c>
      <c r="BG50" s="649">
        <f t="shared" si="30"/>
        <v>537.84</v>
      </c>
      <c r="BH50" s="649">
        <f t="shared" si="31"/>
        <v>1.62</v>
      </c>
      <c r="BI50" s="649">
        <f t="shared" si="32"/>
        <v>1539</v>
      </c>
      <c r="BJ50" s="650">
        <f t="shared" si="33"/>
        <v>793.80000000000007</v>
      </c>
      <c r="BK50" s="674">
        <v>22.3984275260154</v>
      </c>
      <c r="BL50" s="674">
        <v>2.7500015006435801</v>
      </c>
      <c r="BM50" s="675">
        <v>0</v>
      </c>
      <c r="BN50" s="675">
        <v>0</v>
      </c>
      <c r="BO50" s="662">
        <v>68.565283100697798</v>
      </c>
      <c r="BP50" s="662">
        <v>16.6999485076974</v>
      </c>
      <c r="BQ50" s="662">
        <v>42.018758130922301</v>
      </c>
      <c r="BR50" s="675">
        <v>5.2152812340235304</v>
      </c>
      <c r="BS50" s="652">
        <f t="shared" si="34"/>
        <v>157.64770000000001</v>
      </c>
      <c r="BT50" s="650">
        <f t="shared" si="35"/>
        <v>25413570.203615356</v>
      </c>
      <c r="BV50" s="668"/>
      <c r="BW50" s="674"/>
      <c r="BX50" s="674"/>
      <c r="BY50" s="675"/>
      <c r="BZ50" s="675"/>
      <c r="CA50" s="662"/>
      <c r="CB50" s="662"/>
      <c r="CC50" s="662"/>
      <c r="CD50" s="675"/>
      <c r="CF50" s="671"/>
      <c r="CG50" s="661"/>
      <c r="CH50" s="661"/>
      <c r="CI50" s="661"/>
      <c r="CJ50" s="88"/>
      <c r="CK50" s="86"/>
      <c r="CL50" s="86"/>
      <c r="CM50" s="87"/>
      <c r="CN50" s="86"/>
      <c r="CO50" s="86"/>
      <c r="CP50" s="86"/>
      <c r="CQ50" s="87"/>
    </row>
    <row r="51" spans="1:95" ht="17.25" customHeight="1" x14ac:dyDescent="0.25">
      <c r="A51" s="664">
        <v>45</v>
      </c>
      <c r="B51" s="647" t="s">
        <v>481</v>
      </c>
      <c r="C51" s="648" t="s">
        <v>593</v>
      </c>
      <c r="D51" s="653">
        <v>54937</v>
      </c>
      <c r="E51" s="654">
        <v>1014</v>
      </c>
      <c r="F51" s="567">
        <v>0</v>
      </c>
      <c r="G51" s="567">
        <v>3079</v>
      </c>
      <c r="H51" s="569">
        <v>1603</v>
      </c>
      <c r="I51" s="654">
        <v>1080</v>
      </c>
      <c r="J51" s="567">
        <v>0</v>
      </c>
      <c r="K51" s="567">
        <v>3296</v>
      </c>
      <c r="L51" s="569">
        <v>1839</v>
      </c>
      <c r="M51" s="655">
        <v>40</v>
      </c>
      <c r="N51" s="656">
        <v>0</v>
      </c>
      <c r="O51" s="649">
        <v>11082188.4709768</v>
      </c>
      <c r="P51" s="649">
        <f t="shared" si="2"/>
        <v>10261.285621274814</v>
      </c>
      <c r="Q51" s="649">
        <f t="shared" si="3"/>
        <v>410451.42485099257</v>
      </c>
      <c r="R51" s="649">
        <f t="shared" si="4"/>
        <v>0</v>
      </c>
      <c r="S51" s="660">
        <v>1564887.84772106</v>
      </c>
      <c r="T51" s="649">
        <f t="shared" si="5"/>
        <v>1448.9702293713519</v>
      </c>
      <c r="U51" s="649">
        <f t="shared" si="6"/>
        <v>57958.809174854076</v>
      </c>
      <c r="V51" s="650">
        <f t="shared" si="7"/>
        <v>0</v>
      </c>
      <c r="W51" s="655">
        <v>0</v>
      </c>
      <c r="X51" s="656">
        <v>0</v>
      </c>
      <c r="Y51" s="661">
        <v>254450.942024941</v>
      </c>
      <c r="Z51" s="649">
        <f t="shared" si="8"/>
        <v>0</v>
      </c>
      <c r="AA51" s="649">
        <f t="shared" si="9"/>
        <v>0</v>
      </c>
      <c r="AB51" s="649">
        <f t="shared" si="10"/>
        <v>0</v>
      </c>
      <c r="AC51" s="661">
        <v>0</v>
      </c>
      <c r="AD51" s="649">
        <f t="shared" si="11"/>
        <v>0</v>
      </c>
      <c r="AE51" s="649">
        <f t="shared" si="12"/>
        <v>0</v>
      </c>
      <c r="AF51" s="650">
        <f t="shared" si="13"/>
        <v>0</v>
      </c>
      <c r="AG51" s="655">
        <v>139</v>
      </c>
      <c r="AH51" s="656">
        <v>0</v>
      </c>
      <c r="AI51" s="661">
        <v>37975523.7908381</v>
      </c>
      <c r="AJ51" s="649">
        <f t="shared" si="14"/>
        <v>11521.700179259133</v>
      </c>
      <c r="AK51" s="649">
        <f t="shared" si="15"/>
        <v>1601516.3249170193</v>
      </c>
      <c r="AL51" s="649">
        <f t="shared" si="16"/>
        <v>0</v>
      </c>
      <c r="AM51" s="661">
        <v>12824029.768765699</v>
      </c>
      <c r="AN51" s="649">
        <f t="shared" si="17"/>
        <v>3890.7857308148359</v>
      </c>
      <c r="AO51" s="649">
        <f t="shared" si="18"/>
        <v>540819.2165832622</v>
      </c>
      <c r="AP51" s="650">
        <f t="shared" si="19"/>
        <v>0</v>
      </c>
      <c r="AQ51" s="655">
        <v>66</v>
      </c>
      <c r="AR51" s="656">
        <v>64</v>
      </c>
      <c r="AS51" s="661">
        <v>28444859.826766402</v>
      </c>
      <c r="AT51" s="649">
        <f t="shared" si="20"/>
        <v>15467.569236958348</v>
      </c>
      <c r="AU51" s="649">
        <f t="shared" si="21"/>
        <v>1020859.569639251</v>
      </c>
      <c r="AV51" s="649">
        <f t="shared" si="22"/>
        <v>989924.4311653343</v>
      </c>
      <c r="AW51" s="661">
        <v>961631.01154652995</v>
      </c>
      <c r="AX51" s="649">
        <f t="shared" si="23"/>
        <v>522.90973982954324</v>
      </c>
      <c r="AY51" s="649">
        <f t="shared" si="24"/>
        <v>34512.042828749851</v>
      </c>
      <c r="AZ51" s="650">
        <f t="shared" si="25"/>
        <v>33466.223349090767</v>
      </c>
      <c r="BA51" s="651">
        <v>1.1399999999999999</v>
      </c>
      <c r="BB51" s="649">
        <f t="shared" si="26"/>
        <v>1155.9599999999998</v>
      </c>
      <c r="BC51" s="649">
        <f t="shared" si="27"/>
        <v>0</v>
      </c>
      <c r="BD51" s="649">
        <f t="shared" si="28"/>
        <v>3510.0599999999995</v>
      </c>
      <c r="BE51" s="650">
        <f t="shared" si="29"/>
        <v>1827.4199999999998</v>
      </c>
      <c r="BF51" s="651">
        <v>1.7</v>
      </c>
      <c r="BG51" s="649">
        <f t="shared" si="30"/>
        <v>1723.8</v>
      </c>
      <c r="BH51" s="649">
        <f t="shared" si="31"/>
        <v>0</v>
      </c>
      <c r="BI51" s="649">
        <f t="shared" si="32"/>
        <v>5234.3</v>
      </c>
      <c r="BJ51" s="650">
        <f t="shared" si="33"/>
        <v>2725.1</v>
      </c>
      <c r="BK51" s="674">
        <v>68.746008900688196</v>
      </c>
      <c r="BL51" s="674">
        <v>9.7074503099953908</v>
      </c>
      <c r="BM51" s="675">
        <v>1.5784325245005799</v>
      </c>
      <c r="BN51" s="675">
        <v>0</v>
      </c>
      <c r="BO51" s="662">
        <v>235.573118375522</v>
      </c>
      <c r="BP51" s="662">
        <v>79.551152458297594</v>
      </c>
      <c r="BQ51" s="662">
        <v>176.45166313051899</v>
      </c>
      <c r="BR51" s="675">
        <v>5.9652743004765796</v>
      </c>
      <c r="BS51" s="652">
        <f t="shared" si="34"/>
        <v>577.57309999999939</v>
      </c>
      <c r="BT51" s="650">
        <f t="shared" si="35"/>
        <v>93107571.658639714</v>
      </c>
      <c r="BV51" s="668"/>
      <c r="BW51" s="674"/>
      <c r="BX51" s="674"/>
      <c r="BY51" s="675"/>
      <c r="BZ51" s="675"/>
      <c r="CA51" s="662"/>
      <c r="CB51" s="662"/>
      <c r="CC51" s="662"/>
      <c r="CD51" s="675"/>
      <c r="CF51" s="671"/>
      <c r="CG51" s="661"/>
      <c r="CH51" s="661"/>
      <c r="CI51" s="661"/>
      <c r="CJ51" s="88"/>
      <c r="CK51" s="86"/>
      <c r="CL51" s="86"/>
      <c r="CM51" s="87"/>
      <c r="CN51" s="86"/>
      <c r="CO51" s="86"/>
      <c r="CP51" s="86"/>
      <c r="CQ51" s="87"/>
    </row>
    <row r="52" spans="1:95" ht="17.25" customHeight="1" x14ac:dyDescent="0.25">
      <c r="A52" s="664">
        <v>46</v>
      </c>
      <c r="B52" s="647" t="s">
        <v>41</v>
      </c>
      <c r="C52" s="648" t="s">
        <v>594</v>
      </c>
      <c r="D52" s="653">
        <v>2732</v>
      </c>
      <c r="E52" s="654">
        <v>57</v>
      </c>
      <c r="F52" s="567">
        <v>0</v>
      </c>
      <c r="G52" s="567">
        <v>187</v>
      </c>
      <c r="H52" s="569">
        <v>105</v>
      </c>
      <c r="I52" s="654">
        <v>60</v>
      </c>
      <c r="J52" s="567">
        <v>0</v>
      </c>
      <c r="K52" s="567">
        <v>194</v>
      </c>
      <c r="L52" s="569">
        <v>0</v>
      </c>
      <c r="M52" s="655">
        <v>0</v>
      </c>
      <c r="N52" s="656">
        <v>0</v>
      </c>
      <c r="O52" s="649">
        <v>710538.74714465695</v>
      </c>
      <c r="P52" s="649">
        <f t="shared" si="2"/>
        <v>11842.31245241095</v>
      </c>
      <c r="Q52" s="649">
        <f t="shared" si="3"/>
        <v>0</v>
      </c>
      <c r="R52" s="649">
        <f t="shared" si="4"/>
        <v>0</v>
      </c>
      <c r="S52" s="660">
        <v>12607.640121689001</v>
      </c>
      <c r="T52" s="649">
        <f t="shared" si="5"/>
        <v>210.12733536148335</v>
      </c>
      <c r="U52" s="649">
        <f t="shared" si="6"/>
        <v>0</v>
      </c>
      <c r="V52" s="650">
        <f t="shared" si="7"/>
        <v>0</v>
      </c>
      <c r="W52" s="655">
        <v>0</v>
      </c>
      <c r="X52" s="656">
        <v>0</v>
      </c>
      <c r="Y52" s="661">
        <v>0</v>
      </c>
      <c r="Z52" s="649">
        <f t="shared" si="8"/>
        <v>0</v>
      </c>
      <c r="AA52" s="649">
        <f t="shared" si="9"/>
        <v>0</v>
      </c>
      <c r="AB52" s="649">
        <f t="shared" si="10"/>
        <v>0</v>
      </c>
      <c r="AC52" s="661">
        <v>0</v>
      </c>
      <c r="AD52" s="649">
        <f t="shared" si="11"/>
        <v>0</v>
      </c>
      <c r="AE52" s="649">
        <f t="shared" si="12"/>
        <v>0</v>
      </c>
      <c r="AF52" s="650">
        <f t="shared" si="13"/>
        <v>0</v>
      </c>
      <c r="AG52" s="655">
        <v>2</v>
      </c>
      <c r="AH52" s="656">
        <v>0</v>
      </c>
      <c r="AI52" s="661">
        <v>2290385.38976224</v>
      </c>
      <c r="AJ52" s="649">
        <f t="shared" si="14"/>
        <v>11806.110256506392</v>
      </c>
      <c r="AK52" s="649">
        <f t="shared" si="15"/>
        <v>23612.220513012784</v>
      </c>
      <c r="AL52" s="649">
        <f t="shared" si="16"/>
        <v>0</v>
      </c>
      <c r="AM52" s="661">
        <v>450050.65371286002</v>
      </c>
      <c r="AN52" s="649">
        <f t="shared" si="17"/>
        <v>2319.8487304786599</v>
      </c>
      <c r="AO52" s="649">
        <f t="shared" si="18"/>
        <v>4639.6974609573199</v>
      </c>
      <c r="AP52" s="650">
        <f t="shared" si="19"/>
        <v>0</v>
      </c>
      <c r="AQ52" s="655">
        <v>0</v>
      </c>
      <c r="AR52" s="656">
        <v>0</v>
      </c>
      <c r="AS52" s="661">
        <v>0</v>
      </c>
      <c r="AT52" s="649">
        <f t="shared" si="20"/>
        <v>0</v>
      </c>
      <c r="AU52" s="649">
        <f t="shared" si="21"/>
        <v>0</v>
      </c>
      <c r="AV52" s="649">
        <f t="shared" si="22"/>
        <v>0</v>
      </c>
      <c r="AW52" s="661">
        <v>0</v>
      </c>
      <c r="AX52" s="649">
        <f t="shared" si="23"/>
        <v>0</v>
      </c>
      <c r="AY52" s="649">
        <f t="shared" si="24"/>
        <v>0</v>
      </c>
      <c r="AZ52" s="650">
        <f t="shared" si="25"/>
        <v>0</v>
      </c>
      <c r="BA52" s="651">
        <v>1.33</v>
      </c>
      <c r="BB52" s="649">
        <f t="shared" si="26"/>
        <v>75.81</v>
      </c>
      <c r="BC52" s="649">
        <f t="shared" si="27"/>
        <v>0</v>
      </c>
      <c r="BD52" s="649">
        <f t="shared" si="28"/>
        <v>248.71</v>
      </c>
      <c r="BE52" s="650">
        <f t="shared" si="29"/>
        <v>139.65</v>
      </c>
      <c r="BF52" s="651">
        <v>1.26</v>
      </c>
      <c r="BG52" s="649">
        <f t="shared" si="30"/>
        <v>71.820000000000007</v>
      </c>
      <c r="BH52" s="649">
        <f t="shared" si="31"/>
        <v>0</v>
      </c>
      <c r="BI52" s="649">
        <f t="shared" si="32"/>
        <v>235.62</v>
      </c>
      <c r="BJ52" s="650">
        <f t="shared" si="33"/>
        <v>132.30000000000001</v>
      </c>
      <c r="BK52" s="674">
        <v>4.4076766212211096</v>
      </c>
      <c r="BL52" s="674">
        <v>7.8208825115380007E-2</v>
      </c>
      <c r="BM52" s="675">
        <v>0</v>
      </c>
      <c r="BN52" s="675">
        <v>0</v>
      </c>
      <c r="BO52" s="662">
        <v>14.2079206469878</v>
      </c>
      <c r="BP52" s="662">
        <v>2.79179390667572</v>
      </c>
      <c r="BQ52" s="662">
        <v>0</v>
      </c>
      <c r="BR52" s="675">
        <v>0</v>
      </c>
      <c r="BS52" s="652">
        <f t="shared" si="34"/>
        <v>21.485600000000012</v>
      </c>
      <c r="BT52" s="650">
        <f t="shared" si="35"/>
        <v>3463582.4307414466</v>
      </c>
      <c r="BV52" s="668"/>
      <c r="BW52" s="674"/>
      <c r="BX52" s="674"/>
      <c r="BY52" s="675"/>
      <c r="BZ52" s="675"/>
      <c r="CA52" s="662"/>
      <c r="CB52" s="662"/>
      <c r="CC52" s="662"/>
      <c r="CD52" s="675"/>
      <c r="CF52" s="671"/>
      <c r="CG52" s="661"/>
      <c r="CH52" s="661"/>
      <c r="CI52" s="661"/>
      <c r="CJ52" s="88"/>
      <c r="CK52" s="86"/>
      <c r="CL52" s="86"/>
      <c r="CM52" s="87"/>
      <c r="CN52" s="86"/>
      <c r="CO52" s="86"/>
      <c r="CP52" s="86"/>
      <c r="CQ52" s="87"/>
    </row>
    <row r="53" spans="1:95" ht="17.25" customHeight="1" x14ac:dyDescent="0.25">
      <c r="A53" s="664">
        <v>47</v>
      </c>
      <c r="B53" s="647" t="s">
        <v>42</v>
      </c>
      <c r="C53" s="648" t="s">
        <v>595</v>
      </c>
      <c r="D53" s="653">
        <v>1704</v>
      </c>
      <c r="E53" s="654">
        <v>26</v>
      </c>
      <c r="F53" s="567">
        <v>0</v>
      </c>
      <c r="G53" s="567">
        <v>106</v>
      </c>
      <c r="H53" s="569">
        <v>39</v>
      </c>
      <c r="I53" s="654">
        <v>26</v>
      </c>
      <c r="J53" s="567">
        <v>0</v>
      </c>
      <c r="K53" s="567">
        <v>103</v>
      </c>
      <c r="L53" s="569">
        <v>0</v>
      </c>
      <c r="M53" s="655">
        <v>0</v>
      </c>
      <c r="N53" s="656">
        <v>0</v>
      </c>
      <c r="O53" s="649">
        <v>371855.91274715099</v>
      </c>
      <c r="P53" s="649">
        <f t="shared" si="2"/>
        <v>14302.150490275038</v>
      </c>
      <c r="Q53" s="649">
        <f t="shared" si="3"/>
        <v>0</v>
      </c>
      <c r="R53" s="649">
        <f t="shared" si="4"/>
        <v>0</v>
      </c>
      <c r="S53" s="660">
        <v>0</v>
      </c>
      <c r="T53" s="649">
        <f t="shared" si="5"/>
        <v>0</v>
      </c>
      <c r="U53" s="649">
        <f t="shared" si="6"/>
        <v>0</v>
      </c>
      <c r="V53" s="650">
        <f t="shared" si="7"/>
        <v>0</v>
      </c>
      <c r="W53" s="655">
        <v>0</v>
      </c>
      <c r="X53" s="656">
        <v>0</v>
      </c>
      <c r="Y53" s="661">
        <v>0</v>
      </c>
      <c r="Z53" s="649">
        <f t="shared" si="8"/>
        <v>0</v>
      </c>
      <c r="AA53" s="649">
        <f t="shared" si="9"/>
        <v>0</v>
      </c>
      <c r="AB53" s="649">
        <f t="shared" si="10"/>
        <v>0</v>
      </c>
      <c r="AC53" s="661">
        <v>0</v>
      </c>
      <c r="AD53" s="649">
        <f t="shared" si="11"/>
        <v>0</v>
      </c>
      <c r="AE53" s="649">
        <f t="shared" si="12"/>
        <v>0</v>
      </c>
      <c r="AF53" s="650">
        <f t="shared" si="13"/>
        <v>0</v>
      </c>
      <c r="AG53" s="655">
        <v>0</v>
      </c>
      <c r="AH53" s="656">
        <v>0</v>
      </c>
      <c r="AI53" s="661">
        <v>1113017.8691254701</v>
      </c>
      <c r="AJ53" s="649">
        <f t="shared" si="14"/>
        <v>10805.998729373496</v>
      </c>
      <c r="AK53" s="649">
        <f t="shared" si="15"/>
        <v>0</v>
      </c>
      <c r="AL53" s="649">
        <f t="shared" si="16"/>
        <v>0</v>
      </c>
      <c r="AM53" s="661">
        <v>0</v>
      </c>
      <c r="AN53" s="649">
        <f t="shared" si="17"/>
        <v>0</v>
      </c>
      <c r="AO53" s="649">
        <f t="shared" si="18"/>
        <v>0</v>
      </c>
      <c r="AP53" s="650">
        <f t="shared" si="19"/>
        <v>0</v>
      </c>
      <c r="AQ53" s="655">
        <v>0</v>
      </c>
      <c r="AR53" s="656">
        <v>0</v>
      </c>
      <c r="AS53" s="661">
        <v>0</v>
      </c>
      <c r="AT53" s="649">
        <f t="shared" si="20"/>
        <v>0</v>
      </c>
      <c r="AU53" s="649">
        <f t="shared" si="21"/>
        <v>0</v>
      </c>
      <c r="AV53" s="649">
        <f t="shared" si="22"/>
        <v>0</v>
      </c>
      <c r="AW53" s="661">
        <v>0</v>
      </c>
      <c r="AX53" s="649">
        <f t="shared" si="23"/>
        <v>0</v>
      </c>
      <c r="AY53" s="649">
        <f t="shared" si="24"/>
        <v>0</v>
      </c>
      <c r="AZ53" s="650">
        <f t="shared" si="25"/>
        <v>0</v>
      </c>
      <c r="BA53" s="651">
        <v>1.43</v>
      </c>
      <c r="BB53" s="649">
        <f t="shared" si="26"/>
        <v>37.18</v>
      </c>
      <c r="BC53" s="649">
        <f t="shared" si="27"/>
        <v>0</v>
      </c>
      <c r="BD53" s="649">
        <f t="shared" si="28"/>
        <v>151.57999999999998</v>
      </c>
      <c r="BE53" s="650">
        <f t="shared" si="29"/>
        <v>55.769999999999996</v>
      </c>
      <c r="BF53" s="651">
        <v>1.1399999999999999</v>
      </c>
      <c r="BG53" s="649">
        <f t="shared" si="30"/>
        <v>29.639999999999997</v>
      </c>
      <c r="BH53" s="649">
        <f t="shared" si="31"/>
        <v>0</v>
      </c>
      <c r="BI53" s="649">
        <f t="shared" si="32"/>
        <v>120.83999999999999</v>
      </c>
      <c r="BJ53" s="650">
        <f t="shared" si="33"/>
        <v>44.459999999999994</v>
      </c>
      <c r="BK53" s="674">
        <v>2.3067293932455599</v>
      </c>
      <c r="BL53" s="674">
        <v>0</v>
      </c>
      <c r="BM53" s="675">
        <v>0</v>
      </c>
      <c r="BN53" s="675">
        <v>0</v>
      </c>
      <c r="BO53" s="662">
        <v>6.9043706067544397</v>
      </c>
      <c r="BP53" s="662">
        <v>0</v>
      </c>
      <c r="BQ53" s="662">
        <v>0</v>
      </c>
      <c r="BR53" s="675">
        <v>0</v>
      </c>
      <c r="BS53" s="652">
        <f t="shared" si="34"/>
        <v>9.2111000000000001</v>
      </c>
      <c r="BT53" s="650">
        <f t="shared" si="35"/>
        <v>1484873.7818726273</v>
      </c>
      <c r="BV53" s="668"/>
      <c r="BW53" s="674"/>
      <c r="BX53" s="674"/>
      <c r="BY53" s="675"/>
      <c r="BZ53" s="675"/>
      <c r="CA53" s="662"/>
      <c r="CB53" s="662"/>
      <c r="CC53" s="662"/>
      <c r="CD53" s="675"/>
      <c r="CF53" s="671"/>
      <c r="CG53" s="661"/>
      <c r="CH53" s="661"/>
      <c r="CI53" s="661"/>
      <c r="CJ53" s="88"/>
      <c r="CK53" s="86"/>
      <c r="CL53" s="86"/>
      <c r="CM53" s="87"/>
      <c r="CN53" s="86"/>
      <c r="CO53" s="86"/>
      <c r="CP53" s="86"/>
      <c r="CQ53" s="87"/>
    </row>
    <row r="54" spans="1:95" ht="17.25" customHeight="1" x14ac:dyDescent="0.25">
      <c r="A54" s="664">
        <v>48</v>
      </c>
      <c r="B54" s="647" t="s">
        <v>43</v>
      </c>
      <c r="C54" s="648" t="s">
        <v>596</v>
      </c>
      <c r="D54" s="653">
        <v>924</v>
      </c>
      <c r="E54" s="654">
        <v>24</v>
      </c>
      <c r="F54" s="567">
        <v>0</v>
      </c>
      <c r="G54" s="567">
        <v>55</v>
      </c>
      <c r="H54" s="569">
        <v>25</v>
      </c>
      <c r="I54" s="654">
        <v>24</v>
      </c>
      <c r="J54" s="567">
        <v>0</v>
      </c>
      <c r="K54" s="567">
        <v>55</v>
      </c>
      <c r="L54" s="569">
        <v>0</v>
      </c>
      <c r="M54" s="655">
        <v>0</v>
      </c>
      <c r="N54" s="656">
        <v>0</v>
      </c>
      <c r="O54" s="649">
        <v>365777.94571672601</v>
      </c>
      <c r="P54" s="649">
        <f t="shared" si="2"/>
        <v>15240.747738196917</v>
      </c>
      <c r="Q54" s="649">
        <f t="shared" si="3"/>
        <v>0</v>
      </c>
      <c r="R54" s="649">
        <f t="shared" si="4"/>
        <v>0</v>
      </c>
      <c r="S54" s="660">
        <v>0</v>
      </c>
      <c r="T54" s="649">
        <f t="shared" si="5"/>
        <v>0</v>
      </c>
      <c r="U54" s="649">
        <f t="shared" si="6"/>
        <v>0</v>
      </c>
      <c r="V54" s="650">
        <f t="shared" si="7"/>
        <v>0</v>
      </c>
      <c r="W54" s="655">
        <v>0</v>
      </c>
      <c r="X54" s="656">
        <v>0</v>
      </c>
      <c r="Y54" s="661">
        <v>0</v>
      </c>
      <c r="Z54" s="649">
        <f t="shared" si="8"/>
        <v>0</v>
      </c>
      <c r="AA54" s="649">
        <f t="shared" si="9"/>
        <v>0</v>
      </c>
      <c r="AB54" s="649">
        <f t="shared" si="10"/>
        <v>0</v>
      </c>
      <c r="AC54" s="661">
        <v>0</v>
      </c>
      <c r="AD54" s="649">
        <f t="shared" si="11"/>
        <v>0</v>
      </c>
      <c r="AE54" s="649">
        <f t="shared" si="12"/>
        <v>0</v>
      </c>
      <c r="AF54" s="650">
        <f t="shared" si="13"/>
        <v>0</v>
      </c>
      <c r="AG54" s="655">
        <v>0</v>
      </c>
      <c r="AH54" s="656">
        <v>0</v>
      </c>
      <c r="AI54" s="661">
        <v>668882.99534276396</v>
      </c>
      <c r="AJ54" s="649">
        <f t="shared" si="14"/>
        <v>12161.509006232072</v>
      </c>
      <c r="AK54" s="649">
        <f t="shared" si="15"/>
        <v>0</v>
      </c>
      <c r="AL54" s="649">
        <f t="shared" si="16"/>
        <v>0</v>
      </c>
      <c r="AM54" s="661">
        <v>0</v>
      </c>
      <c r="AN54" s="649">
        <f t="shared" si="17"/>
        <v>0</v>
      </c>
      <c r="AO54" s="649">
        <f t="shared" si="18"/>
        <v>0</v>
      </c>
      <c r="AP54" s="650">
        <f t="shared" si="19"/>
        <v>0</v>
      </c>
      <c r="AQ54" s="655">
        <v>0</v>
      </c>
      <c r="AR54" s="656">
        <v>0</v>
      </c>
      <c r="AS54" s="661">
        <v>0</v>
      </c>
      <c r="AT54" s="649">
        <f t="shared" si="20"/>
        <v>0</v>
      </c>
      <c r="AU54" s="649">
        <f t="shared" si="21"/>
        <v>0</v>
      </c>
      <c r="AV54" s="649">
        <f t="shared" si="22"/>
        <v>0</v>
      </c>
      <c r="AW54" s="661">
        <v>0</v>
      </c>
      <c r="AX54" s="649">
        <f t="shared" si="23"/>
        <v>0</v>
      </c>
      <c r="AY54" s="649">
        <f t="shared" si="24"/>
        <v>0</v>
      </c>
      <c r="AZ54" s="650">
        <f t="shared" si="25"/>
        <v>0</v>
      </c>
      <c r="BA54" s="651">
        <v>1.32</v>
      </c>
      <c r="BB54" s="649">
        <f t="shared" si="26"/>
        <v>31.68</v>
      </c>
      <c r="BC54" s="649">
        <f t="shared" si="27"/>
        <v>0</v>
      </c>
      <c r="BD54" s="649">
        <f t="shared" si="28"/>
        <v>72.600000000000009</v>
      </c>
      <c r="BE54" s="650">
        <f t="shared" si="29"/>
        <v>33</v>
      </c>
      <c r="BF54" s="651">
        <v>1.0900000000000001</v>
      </c>
      <c r="BG54" s="649">
        <f t="shared" si="30"/>
        <v>26.160000000000004</v>
      </c>
      <c r="BH54" s="649">
        <f t="shared" si="31"/>
        <v>0</v>
      </c>
      <c r="BI54" s="649">
        <f t="shared" si="32"/>
        <v>59.95</v>
      </c>
      <c r="BJ54" s="650">
        <f t="shared" si="33"/>
        <v>27.250000000000004</v>
      </c>
      <c r="BK54" s="674">
        <v>2.2690260121249501</v>
      </c>
      <c r="BL54" s="674">
        <v>0</v>
      </c>
      <c r="BM54" s="675">
        <v>0</v>
      </c>
      <c r="BN54" s="675">
        <v>0</v>
      </c>
      <c r="BO54" s="662">
        <v>4.1492739878750502</v>
      </c>
      <c r="BP54" s="662">
        <v>0</v>
      </c>
      <c r="BQ54" s="662">
        <v>0</v>
      </c>
      <c r="BR54" s="675">
        <v>0</v>
      </c>
      <c r="BS54" s="652">
        <f t="shared" si="34"/>
        <v>6.4183000000000003</v>
      </c>
      <c r="BT54" s="650">
        <f t="shared" si="35"/>
        <v>1034660.9410594917</v>
      </c>
      <c r="BV54" s="668"/>
      <c r="BW54" s="674"/>
      <c r="BX54" s="674"/>
      <c r="BY54" s="675"/>
      <c r="BZ54" s="675"/>
      <c r="CA54" s="662"/>
      <c r="CB54" s="662"/>
      <c r="CC54" s="662"/>
      <c r="CD54" s="675"/>
      <c r="CF54" s="671"/>
      <c r="CG54" s="661"/>
      <c r="CH54" s="661"/>
      <c r="CI54" s="661"/>
      <c r="CJ54" s="88"/>
      <c r="CK54" s="86"/>
      <c r="CL54" s="86"/>
      <c r="CM54" s="87"/>
      <c r="CN54" s="86"/>
      <c r="CO54" s="86"/>
      <c r="CP54" s="86"/>
      <c r="CQ54" s="87"/>
    </row>
    <row r="55" spans="1:95" ht="17.25" customHeight="1" x14ac:dyDescent="0.25">
      <c r="A55" s="664">
        <v>49</v>
      </c>
      <c r="B55" s="647" t="s">
        <v>483</v>
      </c>
      <c r="C55" s="648" t="s">
        <v>597</v>
      </c>
      <c r="D55" s="653">
        <v>3689</v>
      </c>
      <c r="E55" s="654">
        <v>64</v>
      </c>
      <c r="F55" s="567">
        <v>0</v>
      </c>
      <c r="G55" s="567">
        <v>217</v>
      </c>
      <c r="H55" s="569">
        <v>125</v>
      </c>
      <c r="I55" s="654">
        <v>64</v>
      </c>
      <c r="J55" s="567">
        <v>0</v>
      </c>
      <c r="K55" s="567">
        <v>249</v>
      </c>
      <c r="L55" s="569">
        <v>146</v>
      </c>
      <c r="M55" s="655">
        <v>0</v>
      </c>
      <c r="N55" s="656">
        <v>0</v>
      </c>
      <c r="O55" s="649">
        <v>699918.364275033</v>
      </c>
      <c r="P55" s="649">
        <f t="shared" si="2"/>
        <v>10936.224441797391</v>
      </c>
      <c r="Q55" s="649">
        <f t="shared" si="3"/>
        <v>0</v>
      </c>
      <c r="R55" s="649">
        <f t="shared" si="4"/>
        <v>0</v>
      </c>
      <c r="S55" s="660">
        <v>24499.790207524999</v>
      </c>
      <c r="T55" s="649">
        <f t="shared" si="5"/>
        <v>382.8092219925781</v>
      </c>
      <c r="U55" s="649">
        <f t="shared" si="6"/>
        <v>0</v>
      </c>
      <c r="V55" s="650">
        <f t="shared" si="7"/>
        <v>0</v>
      </c>
      <c r="W55" s="655">
        <v>0</v>
      </c>
      <c r="X55" s="656">
        <v>0</v>
      </c>
      <c r="Y55" s="661">
        <v>0</v>
      </c>
      <c r="Z55" s="649">
        <f t="shared" si="8"/>
        <v>0</v>
      </c>
      <c r="AA55" s="649">
        <f t="shared" si="9"/>
        <v>0</v>
      </c>
      <c r="AB55" s="649">
        <f t="shared" si="10"/>
        <v>0</v>
      </c>
      <c r="AC55" s="661">
        <v>0</v>
      </c>
      <c r="AD55" s="649">
        <f t="shared" si="11"/>
        <v>0</v>
      </c>
      <c r="AE55" s="649">
        <f t="shared" si="12"/>
        <v>0</v>
      </c>
      <c r="AF55" s="650">
        <f t="shared" si="13"/>
        <v>0</v>
      </c>
      <c r="AG55" s="655">
        <v>3</v>
      </c>
      <c r="AH55" s="656">
        <v>0</v>
      </c>
      <c r="AI55" s="661">
        <v>2329367.5128596299</v>
      </c>
      <c r="AJ55" s="649">
        <f t="shared" si="14"/>
        <v>9354.8896098780315</v>
      </c>
      <c r="AK55" s="649">
        <f t="shared" si="15"/>
        <v>28064.668829634094</v>
      </c>
      <c r="AL55" s="649">
        <f t="shared" si="16"/>
        <v>0</v>
      </c>
      <c r="AM55" s="661">
        <v>2267799.3351366702</v>
      </c>
      <c r="AN55" s="649">
        <f t="shared" si="17"/>
        <v>9107.6278519544994</v>
      </c>
      <c r="AO55" s="649">
        <f t="shared" si="18"/>
        <v>27322.883555863496</v>
      </c>
      <c r="AP55" s="650">
        <f t="shared" si="19"/>
        <v>0</v>
      </c>
      <c r="AQ55" s="655">
        <v>3</v>
      </c>
      <c r="AR55" s="656">
        <v>0</v>
      </c>
      <c r="AS55" s="661">
        <v>2155915.7443945399</v>
      </c>
      <c r="AT55" s="649">
        <f t="shared" si="20"/>
        <v>14766.54619448315</v>
      </c>
      <c r="AU55" s="649">
        <f t="shared" si="21"/>
        <v>44299.63858344945</v>
      </c>
      <c r="AV55" s="649">
        <f t="shared" si="22"/>
        <v>0</v>
      </c>
      <c r="AW55" s="661">
        <v>423405.75155007798</v>
      </c>
      <c r="AX55" s="649">
        <f t="shared" si="23"/>
        <v>2900.0393941786165</v>
      </c>
      <c r="AY55" s="649">
        <f t="shared" si="24"/>
        <v>8700.118182535849</v>
      </c>
      <c r="AZ55" s="650">
        <f t="shared" si="25"/>
        <v>0</v>
      </c>
      <c r="BA55" s="651">
        <v>1.41</v>
      </c>
      <c r="BB55" s="649">
        <f t="shared" si="26"/>
        <v>90.24</v>
      </c>
      <c r="BC55" s="649">
        <f t="shared" si="27"/>
        <v>0</v>
      </c>
      <c r="BD55" s="649">
        <f t="shared" si="28"/>
        <v>305.96999999999997</v>
      </c>
      <c r="BE55" s="650">
        <f t="shared" si="29"/>
        <v>176.25</v>
      </c>
      <c r="BF55" s="651">
        <v>1.29</v>
      </c>
      <c r="BG55" s="649">
        <f t="shared" si="30"/>
        <v>82.56</v>
      </c>
      <c r="BH55" s="649">
        <f t="shared" si="31"/>
        <v>0</v>
      </c>
      <c r="BI55" s="649">
        <f t="shared" si="32"/>
        <v>279.93</v>
      </c>
      <c r="BJ55" s="650">
        <f t="shared" si="33"/>
        <v>161.25</v>
      </c>
      <c r="BK55" s="674">
        <v>4.3417953255550099</v>
      </c>
      <c r="BL55" s="674">
        <v>0.15197925933875001</v>
      </c>
      <c r="BM55" s="675">
        <v>0</v>
      </c>
      <c r="BN55" s="675">
        <v>0</v>
      </c>
      <c r="BO55" s="662">
        <v>14.449737990957299</v>
      </c>
      <c r="BP55" s="662">
        <v>14.0678128409902</v>
      </c>
      <c r="BQ55" s="662">
        <v>13.3737666834877</v>
      </c>
      <c r="BR55" s="675">
        <v>2.62650789967108</v>
      </c>
      <c r="BS55" s="652">
        <f t="shared" si="34"/>
        <v>49.011600000000044</v>
      </c>
      <c r="BT55" s="650">
        <f t="shared" si="35"/>
        <v>7900906.4984234814</v>
      </c>
      <c r="BV55" s="668"/>
      <c r="BW55" s="674"/>
      <c r="BX55" s="674"/>
      <c r="BY55" s="675"/>
      <c r="BZ55" s="675"/>
      <c r="CA55" s="662"/>
      <c r="CB55" s="662"/>
      <c r="CC55" s="662"/>
      <c r="CD55" s="675"/>
      <c r="CF55" s="671"/>
      <c r="CG55" s="661"/>
      <c r="CH55" s="661"/>
      <c r="CI55" s="661"/>
      <c r="CJ55" s="88"/>
      <c r="CK55" s="86"/>
      <c r="CL55" s="86"/>
      <c r="CM55" s="87"/>
      <c r="CN55" s="86"/>
      <c r="CO55" s="86"/>
      <c r="CP55" s="86"/>
      <c r="CQ55" s="87"/>
    </row>
    <row r="56" spans="1:95" ht="17.25" customHeight="1" x14ac:dyDescent="0.25">
      <c r="A56" s="664">
        <v>50</v>
      </c>
      <c r="B56" s="647" t="s">
        <v>485</v>
      </c>
      <c r="C56" s="648" t="s">
        <v>598</v>
      </c>
      <c r="D56" s="653">
        <v>1038</v>
      </c>
      <c r="E56" s="654">
        <v>14</v>
      </c>
      <c r="F56" s="567">
        <v>0</v>
      </c>
      <c r="G56" s="567">
        <v>89</v>
      </c>
      <c r="H56" s="569">
        <v>45</v>
      </c>
      <c r="I56" s="654">
        <v>16</v>
      </c>
      <c r="J56" s="567">
        <v>0</v>
      </c>
      <c r="K56" s="567">
        <v>93</v>
      </c>
      <c r="L56" s="569">
        <v>0</v>
      </c>
      <c r="M56" s="655">
        <v>1</v>
      </c>
      <c r="N56" s="656">
        <v>0</v>
      </c>
      <c r="O56" s="649">
        <v>72779.838474122007</v>
      </c>
      <c r="P56" s="649">
        <f t="shared" si="2"/>
        <v>4548.7399046326254</v>
      </c>
      <c r="Q56" s="649">
        <f t="shared" si="3"/>
        <v>4548.7399046326254</v>
      </c>
      <c r="R56" s="649">
        <f t="shared" si="4"/>
        <v>0</v>
      </c>
      <c r="S56" s="660">
        <v>0</v>
      </c>
      <c r="T56" s="649">
        <f t="shared" si="5"/>
        <v>0</v>
      </c>
      <c r="U56" s="649">
        <f t="shared" si="6"/>
        <v>0</v>
      </c>
      <c r="V56" s="650">
        <f t="shared" si="7"/>
        <v>0</v>
      </c>
      <c r="W56" s="655">
        <v>0</v>
      </c>
      <c r="X56" s="656">
        <v>0</v>
      </c>
      <c r="Y56" s="661">
        <v>0</v>
      </c>
      <c r="Z56" s="649">
        <f t="shared" si="8"/>
        <v>0</v>
      </c>
      <c r="AA56" s="649">
        <f t="shared" si="9"/>
        <v>0</v>
      </c>
      <c r="AB56" s="649">
        <f t="shared" si="10"/>
        <v>0</v>
      </c>
      <c r="AC56" s="661">
        <v>0</v>
      </c>
      <c r="AD56" s="649">
        <f t="shared" si="11"/>
        <v>0</v>
      </c>
      <c r="AE56" s="649">
        <f t="shared" si="12"/>
        <v>0</v>
      </c>
      <c r="AF56" s="650">
        <f t="shared" si="13"/>
        <v>0</v>
      </c>
      <c r="AG56" s="655">
        <v>3</v>
      </c>
      <c r="AH56" s="656">
        <v>0</v>
      </c>
      <c r="AI56" s="661">
        <v>1214521.3074415501</v>
      </c>
      <c r="AJ56" s="649">
        <f t="shared" si="14"/>
        <v>13059.368897220969</v>
      </c>
      <c r="AK56" s="649">
        <f t="shared" si="15"/>
        <v>39178.106691662906</v>
      </c>
      <c r="AL56" s="649">
        <f t="shared" si="16"/>
        <v>0</v>
      </c>
      <c r="AM56" s="661">
        <v>0</v>
      </c>
      <c r="AN56" s="649">
        <f t="shared" si="17"/>
        <v>0</v>
      </c>
      <c r="AO56" s="649">
        <f t="shared" si="18"/>
        <v>0</v>
      </c>
      <c r="AP56" s="650">
        <f t="shared" si="19"/>
        <v>0</v>
      </c>
      <c r="AQ56" s="655">
        <v>0</v>
      </c>
      <c r="AR56" s="656">
        <v>0</v>
      </c>
      <c r="AS56" s="661">
        <v>0</v>
      </c>
      <c r="AT56" s="649">
        <f t="shared" si="20"/>
        <v>0</v>
      </c>
      <c r="AU56" s="649">
        <f t="shared" si="21"/>
        <v>0</v>
      </c>
      <c r="AV56" s="649">
        <f t="shared" si="22"/>
        <v>0</v>
      </c>
      <c r="AW56" s="661">
        <v>0</v>
      </c>
      <c r="AX56" s="649">
        <f t="shared" si="23"/>
        <v>0</v>
      </c>
      <c r="AY56" s="649">
        <f t="shared" si="24"/>
        <v>0</v>
      </c>
      <c r="AZ56" s="650">
        <f t="shared" si="25"/>
        <v>0</v>
      </c>
      <c r="BA56" s="651">
        <v>1.4</v>
      </c>
      <c r="BB56" s="649">
        <f t="shared" si="26"/>
        <v>19.599999999999998</v>
      </c>
      <c r="BC56" s="649">
        <f t="shared" si="27"/>
        <v>0</v>
      </c>
      <c r="BD56" s="649">
        <f t="shared" si="28"/>
        <v>124.6</v>
      </c>
      <c r="BE56" s="650">
        <f t="shared" si="29"/>
        <v>62.999999999999993</v>
      </c>
      <c r="BF56" s="651">
        <v>1.1200000000000001</v>
      </c>
      <c r="BG56" s="649">
        <f t="shared" si="30"/>
        <v>15.680000000000001</v>
      </c>
      <c r="BH56" s="649">
        <f t="shared" si="31"/>
        <v>0</v>
      </c>
      <c r="BI56" s="649">
        <f t="shared" si="32"/>
        <v>99.68</v>
      </c>
      <c r="BJ56" s="650">
        <f t="shared" si="33"/>
        <v>50.400000000000006</v>
      </c>
      <c r="BK56" s="674">
        <v>0.45147431273487998</v>
      </c>
      <c r="BL56" s="674">
        <v>0</v>
      </c>
      <c r="BM56" s="675">
        <v>0</v>
      </c>
      <c r="BN56" s="675">
        <v>0</v>
      </c>
      <c r="BO56" s="662">
        <v>7.5340256872651201</v>
      </c>
      <c r="BP56" s="662">
        <v>0</v>
      </c>
      <c r="BQ56" s="662">
        <v>0</v>
      </c>
      <c r="BR56" s="675">
        <v>0</v>
      </c>
      <c r="BS56" s="652">
        <f t="shared" si="34"/>
        <v>7.9855</v>
      </c>
      <c r="BT56" s="650">
        <f t="shared" si="35"/>
        <v>1287301.145915674</v>
      </c>
      <c r="BV56" s="668"/>
      <c r="BW56" s="674"/>
      <c r="BX56" s="674"/>
      <c r="BY56" s="675"/>
      <c r="BZ56" s="675"/>
      <c r="CA56" s="662"/>
      <c r="CB56" s="662"/>
      <c r="CC56" s="662"/>
      <c r="CD56" s="675"/>
      <c r="CF56" s="671"/>
      <c r="CG56" s="661"/>
      <c r="CH56" s="661"/>
      <c r="CI56" s="661"/>
      <c r="CJ56" s="88"/>
      <c r="CK56" s="86"/>
      <c r="CL56" s="86"/>
      <c r="CM56" s="87"/>
      <c r="CN56" s="86"/>
      <c r="CO56" s="86"/>
      <c r="CP56" s="86"/>
      <c r="CQ56" s="87"/>
    </row>
    <row r="57" spans="1:95" ht="17.25" customHeight="1" x14ac:dyDescent="0.25">
      <c r="A57" s="664">
        <v>51</v>
      </c>
      <c r="B57" s="647" t="s">
        <v>44</v>
      </c>
      <c r="C57" s="648" t="s">
        <v>599</v>
      </c>
      <c r="D57" s="653">
        <v>1590</v>
      </c>
      <c r="E57" s="654">
        <v>33</v>
      </c>
      <c r="F57" s="567">
        <v>0</v>
      </c>
      <c r="G57" s="567">
        <v>97</v>
      </c>
      <c r="H57" s="569">
        <v>59</v>
      </c>
      <c r="I57" s="654">
        <v>36</v>
      </c>
      <c r="J57" s="567">
        <v>0</v>
      </c>
      <c r="K57" s="567">
        <v>98</v>
      </c>
      <c r="L57" s="569">
        <v>0</v>
      </c>
      <c r="M57" s="655">
        <v>2</v>
      </c>
      <c r="N57" s="656">
        <v>0</v>
      </c>
      <c r="O57" s="649">
        <v>374757.48619052401</v>
      </c>
      <c r="P57" s="649">
        <f t="shared" si="2"/>
        <v>10409.930171959</v>
      </c>
      <c r="Q57" s="649">
        <f t="shared" si="3"/>
        <v>20819.860343918001</v>
      </c>
      <c r="R57" s="649">
        <f t="shared" si="4"/>
        <v>0</v>
      </c>
      <c r="S57" s="660">
        <v>0</v>
      </c>
      <c r="T57" s="649">
        <f t="shared" si="5"/>
        <v>0</v>
      </c>
      <c r="U57" s="649">
        <f t="shared" si="6"/>
        <v>0</v>
      </c>
      <c r="V57" s="650">
        <f t="shared" si="7"/>
        <v>0</v>
      </c>
      <c r="W57" s="655">
        <v>0</v>
      </c>
      <c r="X57" s="656">
        <v>0</v>
      </c>
      <c r="Y57" s="661">
        <v>0</v>
      </c>
      <c r="Z57" s="649">
        <f t="shared" si="8"/>
        <v>0</v>
      </c>
      <c r="AA57" s="649">
        <f t="shared" si="9"/>
        <v>0</v>
      </c>
      <c r="AB57" s="649">
        <f t="shared" si="10"/>
        <v>0</v>
      </c>
      <c r="AC57" s="661">
        <v>0</v>
      </c>
      <c r="AD57" s="649">
        <f t="shared" si="11"/>
        <v>0</v>
      </c>
      <c r="AE57" s="649">
        <f t="shared" si="12"/>
        <v>0</v>
      </c>
      <c r="AF57" s="650">
        <f t="shared" si="13"/>
        <v>0</v>
      </c>
      <c r="AG57" s="655">
        <v>3</v>
      </c>
      <c r="AH57" s="656">
        <v>0</v>
      </c>
      <c r="AI57" s="661">
        <v>1128010.0314778099</v>
      </c>
      <c r="AJ57" s="649">
        <f t="shared" si="14"/>
        <v>11510.306443651121</v>
      </c>
      <c r="AK57" s="649">
        <f t="shared" si="15"/>
        <v>34530.919330953366</v>
      </c>
      <c r="AL57" s="649">
        <f t="shared" si="16"/>
        <v>0</v>
      </c>
      <c r="AM57" s="661">
        <v>0</v>
      </c>
      <c r="AN57" s="649">
        <f t="shared" si="17"/>
        <v>0</v>
      </c>
      <c r="AO57" s="649">
        <f t="shared" si="18"/>
        <v>0</v>
      </c>
      <c r="AP57" s="650">
        <f t="shared" si="19"/>
        <v>0</v>
      </c>
      <c r="AQ57" s="655">
        <v>0</v>
      </c>
      <c r="AR57" s="656">
        <v>0</v>
      </c>
      <c r="AS57" s="661">
        <v>0</v>
      </c>
      <c r="AT57" s="649">
        <f t="shared" si="20"/>
        <v>0</v>
      </c>
      <c r="AU57" s="649">
        <f t="shared" si="21"/>
        <v>0</v>
      </c>
      <c r="AV57" s="649">
        <f t="shared" si="22"/>
        <v>0</v>
      </c>
      <c r="AW57" s="661">
        <v>0</v>
      </c>
      <c r="AX57" s="649">
        <f t="shared" si="23"/>
        <v>0</v>
      </c>
      <c r="AY57" s="649">
        <f t="shared" si="24"/>
        <v>0</v>
      </c>
      <c r="AZ57" s="650">
        <f t="shared" si="25"/>
        <v>0</v>
      </c>
      <c r="BA57" s="651">
        <v>1.38</v>
      </c>
      <c r="BB57" s="649">
        <f t="shared" si="26"/>
        <v>45.54</v>
      </c>
      <c r="BC57" s="649">
        <f t="shared" si="27"/>
        <v>0</v>
      </c>
      <c r="BD57" s="649">
        <f t="shared" si="28"/>
        <v>133.85999999999999</v>
      </c>
      <c r="BE57" s="650">
        <f t="shared" si="29"/>
        <v>81.419999999999987</v>
      </c>
      <c r="BF57" s="651">
        <v>1.18</v>
      </c>
      <c r="BG57" s="649">
        <f t="shared" si="30"/>
        <v>38.94</v>
      </c>
      <c r="BH57" s="649">
        <f t="shared" si="31"/>
        <v>0</v>
      </c>
      <c r="BI57" s="649">
        <f t="shared" si="32"/>
        <v>114.46</v>
      </c>
      <c r="BJ57" s="650">
        <f t="shared" si="33"/>
        <v>69.61999999999999</v>
      </c>
      <c r="BK57" s="674">
        <v>2.3247286895295498</v>
      </c>
      <c r="BL57" s="674">
        <v>0</v>
      </c>
      <c r="BM57" s="675">
        <v>0</v>
      </c>
      <c r="BN57" s="675">
        <v>0</v>
      </c>
      <c r="BO57" s="662">
        <v>6.9973713104704496</v>
      </c>
      <c r="BP57" s="662">
        <v>0</v>
      </c>
      <c r="BQ57" s="662">
        <v>0</v>
      </c>
      <c r="BR57" s="675">
        <v>0</v>
      </c>
      <c r="BS57" s="652">
        <f t="shared" si="34"/>
        <v>9.3220999999999989</v>
      </c>
      <c r="BT57" s="650">
        <f t="shared" si="35"/>
        <v>1502767.5176683369</v>
      </c>
      <c r="BV57" s="668"/>
      <c r="BW57" s="674"/>
      <c r="BX57" s="674"/>
      <c r="BY57" s="675"/>
      <c r="BZ57" s="675"/>
      <c r="CA57" s="662"/>
      <c r="CB57" s="662"/>
      <c r="CC57" s="662"/>
      <c r="CD57" s="675"/>
      <c r="CF57" s="671"/>
      <c r="CG57" s="661"/>
      <c r="CH57" s="661"/>
      <c r="CI57" s="661"/>
      <c r="CJ57" s="88"/>
      <c r="CK57" s="86"/>
      <c r="CL57" s="86"/>
      <c r="CM57" s="87"/>
      <c r="CN57" s="86"/>
      <c r="CO57" s="86"/>
      <c r="CP57" s="86"/>
      <c r="CQ57" s="87"/>
    </row>
    <row r="58" spans="1:95" ht="17.25" customHeight="1" x14ac:dyDescent="0.25">
      <c r="A58" s="664">
        <v>52</v>
      </c>
      <c r="B58" s="647" t="s">
        <v>489</v>
      </c>
      <c r="C58" s="648" t="s">
        <v>600</v>
      </c>
      <c r="D58" s="653">
        <v>5656</v>
      </c>
      <c r="E58" s="654">
        <v>102</v>
      </c>
      <c r="F58" s="567">
        <v>0</v>
      </c>
      <c r="G58" s="567">
        <v>358</v>
      </c>
      <c r="H58" s="569">
        <v>161</v>
      </c>
      <c r="I58" s="654">
        <v>107</v>
      </c>
      <c r="J58" s="567">
        <v>0</v>
      </c>
      <c r="K58" s="567">
        <v>370</v>
      </c>
      <c r="L58" s="569">
        <v>157</v>
      </c>
      <c r="M58" s="655">
        <v>5</v>
      </c>
      <c r="N58" s="656">
        <v>0</v>
      </c>
      <c r="O58" s="649">
        <v>1180511.9992748799</v>
      </c>
      <c r="P58" s="649">
        <f t="shared" si="2"/>
        <v>11032.822423129719</v>
      </c>
      <c r="Q58" s="649">
        <f t="shared" si="3"/>
        <v>55164.112115648597</v>
      </c>
      <c r="R58" s="649">
        <f t="shared" si="4"/>
        <v>0</v>
      </c>
      <c r="S58" s="660">
        <v>112969.421025545</v>
      </c>
      <c r="T58" s="649">
        <f t="shared" si="5"/>
        <v>1055.7889815471497</v>
      </c>
      <c r="U58" s="649">
        <f t="shared" si="6"/>
        <v>5278.9449077357485</v>
      </c>
      <c r="V58" s="650">
        <f t="shared" si="7"/>
        <v>0</v>
      </c>
      <c r="W58" s="655">
        <v>0</v>
      </c>
      <c r="X58" s="656">
        <v>0</v>
      </c>
      <c r="Y58" s="661">
        <v>0</v>
      </c>
      <c r="Z58" s="649">
        <f t="shared" si="8"/>
        <v>0</v>
      </c>
      <c r="AA58" s="649">
        <f t="shared" si="9"/>
        <v>0</v>
      </c>
      <c r="AB58" s="649">
        <f t="shared" si="10"/>
        <v>0</v>
      </c>
      <c r="AC58" s="661">
        <v>0</v>
      </c>
      <c r="AD58" s="649">
        <f t="shared" si="11"/>
        <v>0</v>
      </c>
      <c r="AE58" s="649">
        <f t="shared" si="12"/>
        <v>0</v>
      </c>
      <c r="AF58" s="650">
        <f t="shared" si="13"/>
        <v>0</v>
      </c>
      <c r="AG58" s="655">
        <v>12</v>
      </c>
      <c r="AH58" s="656">
        <v>0</v>
      </c>
      <c r="AI58" s="661">
        <v>3942402.6025619102</v>
      </c>
      <c r="AJ58" s="649">
        <f t="shared" si="14"/>
        <v>10655.142169086244</v>
      </c>
      <c r="AK58" s="649">
        <f t="shared" si="15"/>
        <v>127861.70602903493</v>
      </c>
      <c r="AL58" s="649">
        <f t="shared" si="16"/>
        <v>0</v>
      </c>
      <c r="AM58" s="661">
        <v>926563.62897449604</v>
      </c>
      <c r="AN58" s="649">
        <f t="shared" si="17"/>
        <v>2504.2260242553948</v>
      </c>
      <c r="AO58" s="649">
        <f t="shared" si="18"/>
        <v>30050.712291064738</v>
      </c>
      <c r="AP58" s="650">
        <f t="shared" si="19"/>
        <v>0</v>
      </c>
      <c r="AQ58" s="655">
        <v>6</v>
      </c>
      <c r="AR58" s="656">
        <v>0</v>
      </c>
      <c r="AS58" s="661">
        <v>2678020.1651854501</v>
      </c>
      <c r="AT58" s="649">
        <f t="shared" si="20"/>
        <v>17057.453281435988</v>
      </c>
      <c r="AU58" s="649">
        <f t="shared" si="21"/>
        <v>102344.71968861594</v>
      </c>
      <c r="AV58" s="649">
        <f t="shared" si="22"/>
        <v>0</v>
      </c>
      <c r="AW58" s="661">
        <v>77737.862594028004</v>
      </c>
      <c r="AX58" s="649">
        <f t="shared" si="23"/>
        <v>495.14562161801274</v>
      </c>
      <c r="AY58" s="649">
        <f t="shared" si="24"/>
        <v>2970.8737297080766</v>
      </c>
      <c r="AZ58" s="650">
        <f t="shared" si="25"/>
        <v>0</v>
      </c>
      <c r="BA58" s="651">
        <v>1.36</v>
      </c>
      <c r="BB58" s="649">
        <f t="shared" si="26"/>
        <v>138.72</v>
      </c>
      <c r="BC58" s="649">
        <f t="shared" si="27"/>
        <v>0</v>
      </c>
      <c r="BD58" s="649">
        <f t="shared" si="28"/>
        <v>486.88000000000005</v>
      </c>
      <c r="BE58" s="650">
        <f t="shared" si="29"/>
        <v>218.96</v>
      </c>
      <c r="BF58" s="651">
        <v>1.46</v>
      </c>
      <c r="BG58" s="649">
        <f t="shared" si="30"/>
        <v>148.91999999999999</v>
      </c>
      <c r="BH58" s="649">
        <f t="shared" si="31"/>
        <v>0</v>
      </c>
      <c r="BI58" s="649">
        <f t="shared" si="32"/>
        <v>522.67999999999995</v>
      </c>
      <c r="BJ58" s="650">
        <f t="shared" si="33"/>
        <v>235.06</v>
      </c>
      <c r="BK58" s="674">
        <v>7.3230561474440803</v>
      </c>
      <c r="BL58" s="674">
        <v>0.70078187567976002</v>
      </c>
      <c r="BM58" s="675">
        <v>0</v>
      </c>
      <c r="BN58" s="675">
        <v>0</v>
      </c>
      <c r="BO58" s="662">
        <v>24.455859518686701</v>
      </c>
      <c r="BP58" s="662">
        <v>5.74774122018884</v>
      </c>
      <c r="BQ58" s="662">
        <v>16.612530872779399</v>
      </c>
      <c r="BR58" s="675">
        <v>0.48223036522121998</v>
      </c>
      <c r="BS58" s="652">
        <f t="shared" si="34"/>
        <v>55.322200000000002</v>
      </c>
      <c r="BT58" s="650">
        <f t="shared" si="35"/>
        <v>8918205.6796163172</v>
      </c>
      <c r="BV58" s="668"/>
      <c r="BW58" s="674"/>
      <c r="BX58" s="674"/>
      <c r="BY58" s="675"/>
      <c r="BZ58" s="675"/>
      <c r="CA58" s="662"/>
      <c r="CB58" s="662"/>
      <c r="CC58" s="662"/>
      <c r="CD58" s="675"/>
      <c r="CF58" s="671"/>
      <c r="CG58" s="661"/>
      <c r="CH58" s="661"/>
      <c r="CI58" s="661"/>
      <c r="CJ58" s="88"/>
      <c r="CK58" s="86"/>
      <c r="CL58" s="86"/>
      <c r="CM58" s="87"/>
      <c r="CN58" s="86"/>
      <c r="CO58" s="86"/>
      <c r="CP58" s="86"/>
      <c r="CQ58" s="87"/>
    </row>
    <row r="59" spans="1:95" ht="17.25" customHeight="1" x14ac:dyDescent="0.25">
      <c r="A59" s="664">
        <v>53</v>
      </c>
      <c r="B59" s="647" t="s">
        <v>45</v>
      </c>
      <c r="C59" s="648" t="s">
        <v>601</v>
      </c>
      <c r="D59" s="653">
        <v>1354</v>
      </c>
      <c r="E59" s="654">
        <v>27</v>
      </c>
      <c r="F59" s="567">
        <v>0</v>
      </c>
      <c r="G59" s="567">
        <v>92</v>
      </c>
      <c r="H59" s="569">
        <v>39</v>
      </c>
      <c r="I59" s="654">
        <v>27</v>
      </c>
      <c r="J59" s="567">
        <v>0</v>
      </c>
      <c r="K59" s="567">
        <v>89</v>
      </c>
      <c r="L59" s="569">
        <v>0</v>
      </c>
      <c r="M59" s="655">
        <v>0</v>
      </c>
      <c r="N59" s="656">
        <v>0</v>
      </c>
      <c r="O59" s="649">
        <v>369326.52451422298</v>
      </c>
      <c r="P59" s="649">
        <f t="shared" si="2"/>
        <v>13678.760167193444</v>
      </c>
      <c r="Q59" s="649">
        <f t="shared" si="3"/>
        <v>0</v>
      </c>
      <c r="R59" s="649">
        <f t="shared" si="4"/>
        <v>0</v>
      </c>
      <c r="S59" s="660">
        <v>0</v>
      </c>
      <c r="T59" s="649">
        <f t="shared" si="5"/>
        <v>0</v>
      </c>
      <c r="U59" s="649">
        <f t="shared" si="6"/>
        <v>0</v>
      </c>
      <c r="V59" s="650">
        <f t="shared" si="7"/>
        <v>0</v>
      </c>
      <c r="W59" s="655">
        <v>0</v>
      </c>
      <c r="X59" s="656">
        <v>0</v>
      </c>
      <c r="Y59" s="661">
        <v>0</v>
      </c>
      <c r="Z59" s="649">
        <f t="shared" si="8"/>
        <v>0</v>
      </c>
      <c r="AA59" s="649">
        <f t="shared" si="9"/>
        <v>0</v>
      </c>
      <c r="AB59" s="649">
        <f t="shared" si="10"/>
        <v>0</v>
      </c>
      <c r="AC59" s="661">
        <v>0</v>
      </c>
      <c r="AD59" s="649">
        <f t="shared" si="11"/>
        <v>0</v>
      </c>
      <c r="AE59" s="649">
        <f t="shared" si="12"/>
        <v>0</v>
      </c>
      <c r="AF59" s="650">
        <f t="shared" si="13"/>
        <v>0</v>
      </c>
      <c r="AG59" s="655">
        <v>0</v>
      </c>
      <c r="AH59" s="656">
        <v>0</v>
      </c>
      <c r="AI59" s="661">
        <v>1133602.1979811001</v>
      </c>
      <c r="AJ59" s="649">
        <f t="shared" si="14"/>
        <v>12737.103348102248</v>
      </c>
      <c r="AK59" s="649">
        <f t="shared" si="15"/>
        <v>0</v>
      </c>
      <c r="AL59" s="649">
        <f t="shared" si="16"/>
        <v>0</v>
      </c>
      <c r="AM59" s="661">
        <v>0</v>
      </c>
      <c r="AN59" s="649">
        <f t="shared" si="17"/>
        <v>0</v>
      </c>
      <c r="AO59" s="649">
        <f t="shared" si="18"/>
        <v>0</v>
      </c>
      <c r="AP59" s="650">
        <f t="shared" si="19"/>
        <v>0</v>
      </c>
      <c r="AQ59" s="655">
        <v>0</v>
      </c>
      <c r="AR59" s="656">
        <v>0</v>
      </c>
      <c r="AS59" s="661">
        <v>0</v>
      </c>
      <c r="AT59" s="649">
        <f t="shared" si="20"/>
        <v>0</v>
      </c>
      <c r="AU59" s="649">
        <f t="shared" si="21"/>
        <v>0</v>
      </c>
      <c r="AV59" s="649">
        <f t="shared" si="22"/>
        <v>0</v>
      </c>
      <c r="AW59" s="661">
        <v>0</v>
      </c>
      <c r="AX59" s="649">
        <f t="shared" si="23"/>
        <v>0</v>
      </c>
      <c r="AY59" s="649">
        <f t="shared" si="24"/>
        <v>0</v>
      </c>
      <c r="AZ59" s="650">
        <f t="shared" si="25"/>
        <v>0</v>
      </c>
      <c r="BA59" s="651">
        <v>1.67</v>
      </c>
      <c r="BB59" s="649">
        <f t="shared" si="26"/>
        <v>45.089999999999996</v>
      </c>
      <c r="BC59" s="649">
        <f t="shared" si="27"/>
        <v>0</v>
      </c>
      <c r="BD59" s="649">
        <f t="shared" si="28"/>
        <v>153.63999999999999</v>
      </c>
      <c r="BE59" s="650">
        <f t="shared" si="29"/>
        <v>65.13</v>
      </c>
      <c r="BF59" s="651">
        <v>1.1200000000000001</v>
      </c>
      <c r="BG59" s="649">
        <f t="shared" si="30"/>
        <v>30.240000000000002</v>
      </c>
      <c r="BH59" s="649">
        <f t="shared" si="31"/>
        <v>0</v>
      </c>
      <c r="BI59" s="649">
        <f t="shared" si="32"/>
        <v>103.04</v>
      </c>
      <c r="BJ59" s="650">
        <f t="shared" si="33"/>
        <v>43.680000000000007</v>
      </c>
      <c r="BK59" s="674">
        <v>2.2910388690833399</v>
      </c>
      <c r="BL59" s="674">
        <v>0</v>
      </c>
      <c r="BM59" s="675">
        <v>0</v>
      </c>
      <c r="BN59" s="675">
        <v>0</v>
      </c>
      <c r="BO59" s="662">
        <v>7.0320611309166603</v>
      </c>
      <c r="BP59" s="662">
        <v>0</v>
      </c>
      <c r="BQ59" s="662">
        <v>0</v>
      </c>
      <c r="BR59" s="675">
        <v>0</v>
      </c>
      <c r="BS59" s="652">
        <f t="shared" si="34"/>
        <v>9.3231000000000002</v>
      </c>
      <c r="BT59" s="650">
        <f t="shared" si="35"/>
        <v>1502928.7224953254</v>
      </c>
      <c r="BV59" s="668"/>
      <c r="BW59" s="674"/>
      <c r="BX59" s="674"/>
      <c r="BY59" s="675"/>
      <c r="BZ59" s="675"/>
      <c r="CA59" s="662"/>
      <c r="CB59" s="662"/>
      <c r="CC59" s="662"/>
      <c r="CD59" s="675"/>
      <c r="CF59" s="671"/>
      <c r="CG59" s="661"/>
      <c r="CH59" s="661"/>
      <c r="CI59" s="661"/>
      <c r="CJ59" s="88"/>
      <c r="CK59" s="86"/>
      <c r="CL59" s="86"/>
      <c r="CM59" s="87"/>
      <c r="CN59" s="86"/>
      <c r="CO59" s="86"/>
      <c r="CP59" s="86"/>
      <c r="CQ59" s="87"/>
    </row>
    <row r="60" spans="1:95" ht="17.25" customHeight="1" x14ac:dyDescent="0.25">
      <c r="A60" s="664">
        <v>54</v>
      </c>
      <c r="B60" s="647" t="s">
        <v>46</v>
      </c>
      <c r="C60" s="648" t="s">
        <v>602</v>
      </c>
      <c r="D60" s="653">
        <v>56</v>
      </c>
      <c r="E60" s="654">
        <v>2</v>
      </c>
      <c r="F60" s="567">
        <v>0</v>
      </c>
      <c r="G60" s="567">
        <v>1</v>
      </c>
      <c r="H60" s="569">
        <v>0</v>
      </c>
      <c r="I60" s="654">
        <v>0</v>
      </c>
      <c r="J60" s="567">
        <v>0</v>
      </c>
      <c r="K60" s="567">
        <v>0</v>
      </c>
      <c r="L60" s="569">
        <v>0</v>
      </c>
      <c r="M60" s="655">
        <v>0</v>
      </c>
      <c r="N60" s="656">
        <v>0</v>
      </c>
      <c r="O60" s="649">
        <v>0</v>
      </c>
      <c r="P60" s="649">
        <f t="shared" si="2"/>
        <v>0</v>
      </c>
      <c r="Q60" s="649">
        <f t="shared" si="3"/>
        <v>0</v>
      </c>
      <c r="R60" s="649">
        <f t="shared" si="4"/>
        <v>0</v>
      </c>
      <c r="S60" s="660">
        <v>0</v>
      </c>
      <c r="T60" s="649">
        <f t="shared" si="5"/>
        <v>0</v>
      </c>
      <c r="U60" s="649">
        <f t="shared" si="6"/>
        <v>0</v>
      </c>
      <c r="V60" s="650">
        <f t="shared" si="7"/>
        <v>0</v>
      </c>
      <c r="W60" s="655">
        <v>0</v>
      </c>
      <c r="X60" s="656">
        <v>0</v>
      </c>
      <c r="Y60" s="661">
        <v>0</v>
      </c>
      <c r="Z60" s="649">
        <f t="shared" si="8"/>
        <v>0</v>
      </c>
      <c r="AA60" s="649">
        <f t="shared" si="9"/>
        <v>0</v>
      </c>
      <c r="AB60" s="649">
        <f t="shared" si="10"/>
        <v>0</v>
      </c>
      <c r="AC60" s="661">
        <v>0</v>
      </c>
      <c r="AD60" s="649">
        <f t="shared" si="11"/>
        <v>0</v>
      </c>
      <c r="AE60" s="649">
        <f t="shared" si="12"/>
        <v>0</v>
      </c>
      <c r="AF60" s="650">
        <f t="shared" si="13"/>
        <v>0</v>
      </c>
      <c r="AG60" s="655">
        <v>0</v>
      </c>
      <c r="AH60" s="656">
        <v>0</v>
      </c>
      <c r="AI60" s="661">
        <v>0</v>
      </c>
      <c r="AJ60" s="649">
        <f t="shared" si="14"/>
        <v>0</v>
      </c>
      <c r="AK60" s="649">
        <f t="shared" si="15"/>
        <v>0</v>
      </c>
      <c r="AL60" s="649">
        <f t="shared" si="16"/>
        <v>0</v>
      </c>
      <c r="AM60" s="661">
        <v>0</v>
      </c>
      <c r="AN60" s="649">
        <f t="shared" si="17"/>
        <v>0</v>
      </c>
      <c r="AO60" s="649">
        <f t="shared" si="18"/>
        <v>0</v>
      </c>
      <c r="AP60" s="650">
        <f t="shared" si="19"/>
        <v>0</v>
      </c>
      <c r="AQ60" s="655">
        <v>0</v>
      </c>
      <c r="AR60" s="656">
        <v>0</v>
      </c>
      <c r="AS60" s="661">
        <v>0</v>
      </c>
      <c r="AT60" s="649">
        <f t="shared" si="20"/>
        <v>0</v>
      </c>
      <c r="AU60" s="649">
        <f t="shared" si="21"/>
        <v>0</v>
      </c>
      <c r="AV60" s="649">
        <f t="shared" si="22"/>
        <v>0</v>
      </c>
      <c r="AW60" s="661">
        <v>0</v>
      </c>
      <c r="AX60" s="649">
        <f t="shared" si="23"/>
        <v>0</v>
      </c>
      <c r="AY60" s="649">
        <f t="shared" si="24"/>
        <v>0</v>
      </c>
      <c r="AZ60" s="650">
        <f t="shared" si="25"/>
        <v>0</v>
      </c>
      <c r="BA60" s="651">
        <v>1.75</v>
      </c>
      <c r="BB60" s="649">
        <f t="shared" si="26"/>
        <v>3.5</v>
      </c>
      <c r="BC60" s="649">
        <f t="shared" si="27"/>
        <v>0</v>
      </c>
      <c r="BD60" s="649">
        <f t="shared" si="28"/>
        <v>1.75</v>
      </c>
      <c r="BE60" s="650">
        <f t="shared" si="29"/>
        <v>0</v>
      </c>
      <c r="BF60" s="651">
        <v>1.01</v>
      </c>
      <c r="BG60" s="649">
        <f t="shared" si="30"/>
        <v>2.02</v>
      </c>
      <c r="BH60" s="649">
        <f t="shared" si="31"/>
        <v>0</v>
      </c>
      <c r="BI60" s="649">
        <f t="shared" si="32"/>
        <v>1.01</v>
      </c>
      <c r="BJ60" s="650">
        <f t="shared" si="33"/>
        <v>0</v>
      </c>
      <c r="BK60" s="674">
        <v>0</v>
      </c>
      <c r="BL60" s="674">
        <v>0</v>
      </c>
      <c r="BM60" s="675">
        <v>0</v>
      </c>
      <c r="BN60" s="675">
        <v>0</v>
      </c>
      <c r="BO60" s="662">
        <v>0</v>
      </c>
      <c r="BP60" s="662">
        <v>0</v>
      </c>
      <c r="BQ60" s="662">
        <v>0</v>
      </c>
      <c r="BR60" s="675">
        <v>0</v>
      </c>
      <c r="BS60" s="652">
        <f t="shared" si="34"/>
        <v>0</v>
      </c>
      <c r="BT60" s="650">
        <f t="shared" si="35"/>
        <v>0</v>
      </c>
      <c r="BV60" s="668"/>
      <c r="BW60" s="674"/>
      <c r="BX60" s="674"/>
      <c r="BY60" s="675"/>
      <c r="BZ60" s="675"/>
      <c r="CA60" s="662"/>
      <c r="CB60" s="662"/>
      <c r="CC60" s="662"/>
      <c r="CD60" s="675"/>
      <c r="CF60" s="671"/>
      <c r="CG60" s="661"/>
      <c r="CH60" s="661"/>
      <c r="CI60" s="661"/>
      <c r="CJ60" s="88"/>
      <c r="CK60" s="86"/>
      <c r="CL60" s="86"/>
      <c r="CM60" s="87"/>
      <c r="CN60" s="86"/>
      <c r="CO60" s="86"/>
      <c r="CP60" s="86"/>
      <c r="CQ60" s="87"/>
    </row>
    <row r="61" spans="1:95" ht="17.25" customHeight="1" x14ac:dyDescent="0.25">
      <c r="A61" s="664">
        <v>55</v>
      </c>
      <c r="B61" s="647" t="s">
        <v>47</v>
      </c>
      <c r="C61" s="648" t="s">
        <v>603</v>
      </c>
      <c r="D61" s="653">
        <v>1436</v>
      </c>
      <c r="E61" s="654">
        <v>34</v>
      </c>
      <c r="F61" s="567">
        <v>0</v>
      </c>
      <c r="G61" s="567">
        <v>89</v>
      </c>
      <c r="H61" s="569">
        <v>49</v>
      </c>
      <c r="I61" s="654">
        <v>35</v>
      </c>
      <c r="J61" s="567">
        <v>0</v>
      </c>
      <c r="K61" s="567">
        <v>89</v>
      </c>
      <c r="L61" s="569">
        <v>0</v>
      </c>
      <c r="M61" s="655">
        <v>0</v>
      </c>
      <c r="N61" s="656">
        <v>0</v>
      </c>
      <c r="O61" s="649">
        <v>414939.402182238</v>
      </c>
      <c r="P61" s="649">
        <f t="shared" si="2"/>
        <v>11855.411490921086</v>
      </c>
      <c r="Q61" s="649">
        <f t="shared" si="3"/>
        <v>0</v>
      </c>
      <c r="R61" s="649">
        <f t="shared" si="4"/>
        <v>0</v>
      </c>
      <c r="S61" s="660">
        <v>0</v>
      </c>
      <c r="T61" s="649">
        <f t="shared" si="5"/>
        <v>0</v>
      </c>
      <c r="U61" s="649">
        <f t="shared" si="6"/>
        <v>0</v>
      </c>
      <c r="V61" s="650">
        <f t="shared" si="7"/>
        <v>0</v>
      </c>
      <c r="W61" s="655">
        <v>0</v>
      </c>
      <c r="X61" s="656">
        <v>0</v>
      </c>
      <c r="Y61" s="661">
        <v>0</v>
      </c>
      <c r="Z61" s="649">
        <f t="shared" si="8"/>
        <v>0</v>
      </c>
      <c r="AA61" s="649">
        <f t="shared" si="9"/>
        <v>0</v>
      </c>
      <c r="AB61" s="649">
        <f t="shared" si="10"/>
        <v>0</v>
      </c>
      <c r="AC61" s="661">
        <v>0</v>
      </c>
      <c r="AD61" s="649">
        <f t="shared" si="11"/>
        <v>0</v>
      </c>
      <c r="AE61" s="649">
        <f t="shared" si="12"/>
        <v>0</v>
      </c>
      <c r="AF61" s="650">
        <f t="shared" si="13"/>
        <v>0</v>
      </c>
      <c r="AG61" s="655">
        <v>0</v>
      </c>
      <c r="AH61" s="656">
        <v>0</v>
      </c>
      <c r="AI61" s="661">
        <v>1091229.5373355499</v>
      </c>
      <c r="AJ61" s="649">
        <f t="shared" si="14"/>
        <v>12261.00603747809</v>
      </c>
      <c r="AK61" s="649">
        <f t="shared" si="15"/>
        <v>0</v>
      </c>
      <c r="AL61" s="649">
        <f t="shared" si="16"/>
        <v>0</v>
      </c>
      <c r="AM61" s="661">
        <v>0</v>
      </c>
      <c r="AN61" s="649">
        <f t="shared" si="17"/>
        <v>0</v>
      </c>
      <c r="AO61" s="649">
        <f t="shared" si="18"/>
        <v>0</v>
      </c>
      <c r="AP61" s="650">
        <f t="shared" si="19"/>
        <v>0</v>
      </c>
      <c r="AQ61" s="655">
        <v>0</v>
      </c>
      <c r="AR61" s="656">
        <v>0</v>
      </c>
      <c r="AS61" s="661">
        <v>0</v>
      </c>
      <c r="AT61" s="649">
        <f t="shared" si="20"/>
        <v>0</v>
      </c>
      <c r="AU61" s="649">
        <f t="shared" si="21"/>
        <v>0</v>
      </c>
      <c r="AV61" s="649">
        <f t="shared" si="22"/>
        <v>0</v>
      </c>
      <c r="AW61" s="661">
        <v>0</v>
      </c>
      <c r="AX61" s="649">
        <f t="shared" si="23"/>
        <v>0</v>
      </c>
      <c r="AY61" s="649">
        <f t="shared" si="24"/>
        <v>0</v>
      </c>
      <c r="AZ61" s="650">
        <f t="shared" si="25"/>
        <v>0</v>
      </c>
      <c r="BA61" s="651">
        <v>1.41</v>
      </c>
      <c r="BB61" s="649">
        <f t="shared" si="26"/>
        <v>47.94</v>
      </c>
      <c r="BC61" s="649">
        <f t="shared" si="27"/>
        <v>0</v>
      </c>
      <c r="BD61" s="649">
        <f t="shared" si="28"/>
        <v>125.49</v>
      </c>
      <c r="BE61" s="650">
        <f t="shared" si="29"/>
        <v>69.089999999999989</v>
      </c>
      <c r="BF61" s="651">
        <v>1.1599999999999999</v>
      </c>
      <c r="BG61" s="649">
        <f t="shared" si="30"/>
        <v>39.44</v>
      </c>
      <c r="BH61" s="649">
        <f t="shared" si="31"/>
        <v>0</v>
      </c>
      <c r="BI61" s="649">
        <f t="shared" si="32"/>
        <v>103.24</v>
      </c>
      <c r="BJ61" s="650">
        <f t="shared" si="33"/>
        <v>56.839999999999996</v>
      </c>
      <c r="BK61" s="674">
        <v>2.5739886945951</v>
      </c>
      <c r="BL61" s="674">
        <v>0</v>
      </c>
      <c r="BM61" s="675">
        <v>0</v>
      </c>
      <c r="BN61" s="675">
        <v>0</v>
      </c>
      <c r="BO61" s="662">
        <v>6.7692113054048999</v>
      </c>
      <c r="BP61" s="662">
        <v>0</v>
      </c>
      <c r="BQ61" s="662">
        <v>0</v>
      </c>
      <c r="BR61" s="675">
        <v>0</v>
      </c>
      <c r="BS61" s="652">
        <f t="shared" si="34"/>
        <v>9.3431999999999995</v>
      </c>
      <c r="BT61" s="650">
        <f t="shared" si="35"/>
        <v>1506168.9395177916</v>
      </c>
      <c r="BV61" s="668"/>
      <c r="BW61" s="674"/>
      <c r="BX61" s="674"/>
      <c r="BY61" s="675"/>
      <c r="BZ61" s="675"/>
      <c r="CA61" s="662"/>
      <c r="CB61" s="662"/>
      <c r="CC61" s="662"/>
      <c r="CD61" s="675"/>
      <c r="CF61" s="671"/>
      <c r="CG61" s="661"/>
      <c r="CH61" s="661"/>
      <c r="CI61" s="661"/>
      <c r="CJ61" s="88"/>
      <c r="CK61" s="86"/>
      <c r="CL61" s="86"/>
      <c r="CM61" s="87"/>
      <c r="CN61" s="86"/>
      <c r="CO61" s="86"/>
      <c r="CP61" s="86"/>
      <c r="CQ61" s="87"/>
    </row>
    <row r="62" spans="1:95" ht="17.25" customHeight="1" x14ac:dyDescent="0.25">
      <c r="A62" s="664">
        <v>56</v>
      </c>
      <c r="B62" s="647" t="s">
        <v>940</v>
      </c>
      <c r="C62" s="648" t="s">
        <v>604</v>
      </c>
      <c r="D62" s="653">
        <v>918</v>
      </c>
      <c r="E62" s="654">
        <v>20</v>
      </c>
      <c r="F62" s="567">
        <v>0</v>
      </c>
      <c r="G62" s="567">
        <v>56</v>
      </c>
      <c r="H62" s="569">
        <v>24</v>
      </c>
      <c r="I62" s="654">
        <v>20</v>
      </c>
      <c r="J62" s="567">
        <v>0</v>
      </c>
      <c r="K62" s="567">
        <v>53</v>
      </c>
      <c r="L62" s="569">
        <v>0</v>
      </c>
      <c r="M62" s="655">
        <v>0</v>
      </c>
      <c r="N62" s="656">
        <v>0</v>
      </c>
      <c r="O62" s="649">
        <v>190414.02998431801</v>
      </c>
      <c r="P62" s="649">
        <f t="shared" si="2"/>
        <v>9520.7014992159002</v>
      </c>
      <c r="Q62" s="649">
        <f t="shared" si="3"/>
        <v>0</v>
      </c>
      <c r="R62" s="649">
        <f t="shared" si="4"/>
        <v>0</v>
      </c>
      <c r="S62" s="660">
        <v>0</v>
      </c>
      <c r="T62" s="649">
        <f t="shared" si="5"/>
        <v>0</v>
      </c>
      <c r="U62" s="649">
        <f t="shared" si="6"/>
        <v>0</v>
      </c>
      <c r="V62" s="650">
        <f t="shared" si="7"/>
        <v>0</v>
      </c>
      <c r="W62" s="655">
        <v>0</v>
      </c>
      <c r="X62" s="656">
        <v>0</v>
      </c>
      <c r="Y62" s="661">
        <v>0</v>
      </c>
      <c r="Z62" s="649">
        <f t="shared" si="8"/>
        <v>0</v>
      </c>
      <c r="AA62" s="649">
        <f t="shared" si="9"/>
        <v>0</v>
      </c>
      <c r="AB62" s="649">
        <f t="shared" si="10"/>
        <v>0</v>
      </c>
      <c r="AC62" s="661">
        <v>0</v>
      </c>
      <c r="AD62" s="649">
        <f t="shared" si="11"/>
        <v>0</v>
      </c>
      <c r="AE62" s="649">
        <f t="shared" si="12"/>
        <v>0</v>
      </c>
      <c r="AF62" s="650">
        <f t="shared" si="13"/>
        <v>0</v>
      </c>
      <c r="AG62" s="655">
        <v>0</v>
      </c>
      <c r="AH62" s="656">
        <v>0</v>
      </c>
      <c r="AI62" s="661">
        <v>660828.05892779899</v>
      </c>
      <c r="AJ62" s="649">
        <f t="shared" si="14"/>
        <v>12468.453942033942</v>
      </c>
      <c r="AK62" s="649">
        <f t="shared" si="15"/>
        <v>0</v>
      </c>
      <c r="AL62" s="649">
        <f t="shared" si="16"/>
        <v>0</v>
      </c>
      <c r="AM62" s="661">
        <v>0</v>
      </c>
      <c r="AN62" s="649">
        <f t="shared" si="17"/>
        <v>0</v>
      </c>
      <c r="AO62" s="649">
        <f t="shared" si="18"/>
        <v>0</v>
      </c>
      <c r="AP62" s="650">
        <f t="shared" si="19"/>
        <v>0</v>
      </c>
      <c r="AQ62" s="655">
        <v>0</v>
      </c>
      <c r="AR62" s="656">
        <v>0</v>
      </c>
      <c r="AS62" s="661">
        <v>0</v>
      </c>
      <c r="AT62" s="649">
        <f t="shared" si="20"/>
        <v>0</v>
      </c>
      <c r="AU62" s="649">
        <f t="shared" si="21"/>
        <v>0</v>
      </c>
      <c r="AV62" s="649">
        <f t="shared" si="22"/>
        <v>0</v>
      </c>
      <c r="AW62" s="661">
        <v>0</v>
      </c>
      <c r="AX62" s="649">
        <f t="shared" si="23"/>
        <v>0</v>
      </c>
      <c r="AY62" s="649">
        <f t="shared" si="24"/>
        <v>0</v>
      </c>
      <c r="AZ62" s="650">
        <f t="shared" si="25"/>
        <v>0</v>
      </c>
      <c r="BA62" s="651">
        <v>1.53</v>
      </c>
      <c r="BB62" s="649">
        <f t="shared" si="26"/>
        <v>30.6</v>
      </c>
      <c r="BC62" s="649">
        <f t="shared" si="27"/>
        <v>0</v>
      </c>
      <c r="BD62" s="649">
        <f t="shared" si="28"/>
        <v>85.68</v>
      </c>
      <c r="BE62" s="650">
        <f t="shared" si="29"/>
        <v>36.72</v>
      </c>
      <c r="BF62" s="651">
        <v>1.06</v>
      </c>
      <c r="BG62" s="649">
        <f t="shared" si="30"/>
        <v>21.200000000000003</v>
      </c>
      <c r="BH62" s="649">
        <f t="shared" si="31"/>
        <v>0</v>
      </c>
      <c r="BI62" s="649">
        <f t="shared" si="32"/>
        <v>59.36</v>
      </c>
      <c r="BJ62" s="650">
        <f t="shared" si="33"/>
        <v>25.44</v>
      </c>
      <c r="BK62" s="674">
        <v>1.18119310408769</v>
      </c>
      <c r="BL62" s="674">
        <v>0</v>
      </c>
      <c r="BM62" s="675">
        <v>0</v>
      </c>
      <c r="BN62" s="675">
        <v>0</v>
      </c>
      <c r="BO62" s="662">
        <v>4.09930689591231</v>
      </c>
      <c r="BP62" s="662">
        <v>0</v>
      </c>
      <c r="BQ62" s="662">
        <v>0</v>
      </c>
      <c r="BR62" s="675">
        <v>0</v>
      </c>
      <c r="BS62" s="652">
        <f t="shared" si="34"/>
        <v>5.2805</v>
      </c>
      <c r="BT62" s="650">
        <f t="shared" si="35"/>
        <v>851242.08891211776</v>
      </c>
      <c r="BV62" s="668"/>
      <c r="BW62" s="674"/>
      <c r="BX62" s="674"/>
      <c r="BY62" s="675"/>
      <c r="BZ62" s="675"/>
      <c r="CA62" s="662"/>
      <c r="CB62" s="662"/>
      <c r="CC62" s="662"/>
      <c r="CD62" s="675"/>
      <c r="CF62" s="671"/>
      <c r="CG62" s="661"/>
      <c r="CH62" s="661"/>
      <c r="CI62" s="661"/>
      <c r="CJ62" s="88"/>
      <c r="CK62" s="86"/>
      <c r="CL62" s="86"/>
      <c r="CM62" s="87"/>
      <c r="CN62" s="86"/>
      <c r="CO62" s="86"/>
      <c r="CP62" s="86"/>
      <c r="CQ62" s="87"/>
    </row>
    <row r="63" spans="1:95" ht="17.25" customHeight="1" x14ac:dyDescent="0.25">
      <c r="A63" s="664">
        <v>57</v>
      </c>
      <c r="B63" s="647" t="s">
        <v>48</v>
      </c>
      <c r="C63" s="648" t="s">
        <v>605</v>
      </c>
      <c r="D63" s="653">
        <v>5183</v>
      </c>
      <c r="E63" s="654">
        <v>127</v>
      </c>
      <c r="F63" s="567">
        <v>0</v>
      </c>
      <c r="G63" s="567">
        <v>377</v>
      </c>
      <c r="H63" s="569">
        <v>163</v>
      </c>
      <c r="I63" s="654">
        <v>127</v>
      </c>
      <c r="J63" s="567">
        <v>0</v>
      </c>
      <c r="K63" s="567">
        <v>381</v>
      </c>
      <c r="L63" s="569">
        <v>161</v>
      </c>
      <c r="M63" s="655">
        <v>0</v>
      </c>
      <c r="N63" s="656">
        <v>0</v>
      </c>
      <c r="O63" s="649">
        <v>1504592.5353648199</v>
      </c>
      <c r="P63" s="649">
        <f t="shared" si="2"/>
        <v>11847.185317833228</v>
      </c>
      <c r="Q63" s="649">
        <f t="shared" si="3"/>
        <v>0</v>
      </c>
      <c r="R63" s="649">
        <f t="shared" si="4"/>
        <v>0</v>
      </c>
      <c r="S63" s="660">
        <v>75110.459450399998</v>
      </c>
      <c r="T63" s="649">
        <f t="shared" si="5"/>
        <v>591.42094055433074</v>
      </c>
      <c r="U63" s="649">
        <f t="shared" si="6"/>
        <v>0</v>
      </c>
      <c r="V63" s="650">
        <f t="shared" si="7"/>
        <v>0</v>
      </c>
      <c r="W63" s="655">
        <v>0</v>
      </c>
      <c r="X63" s="656">
        <v>0</v>
      </c>
      <c r="Y63" s="661">
        <v>0</v>
      </c>
      <c r="Z63" s="649">
        <f t="shared" si="8"/>
        <v>0</v>
      </c>
      <c r="AA63" s="649">
        <f t="shared" si="9"/>
        <v>0</v>
      </c>
      <c r="AB63" s="649">
        <f t="shared" si="10"/>
        <v>0</v>
      </c>
      <c r="AC63" s="661">
        <v>0</v>
      </c>
      <c r="AD63" s="649">
        <f t="shared" si="11"/>
        <v>0</v>
      </c>
      <c r="AE63" s="649">
        <f t="shared" si="12"/>
        <v>0</v>
      </c>
      <c r="AF63" s="650">
        <f t="shared" si="13"/>
        <v>0</v>
      </c>
      <c r="AG63" s="655">
        <v>5</v>
      </c>
      <c r="AH63" s="656">
        <v>0</v>
      </c>
      <c r="AI63" s="661">
        <v>4385444.9195439899</v>
      </c>
      <c r="AJ63" s="649">
        <f t="shared" si="14"/>
        <v>11510.354119538031</v>
      </c>
      <c r="AK63" s="649">
        <f t="shared" si="15"/>
        <v>57551.770597690156</v>
      </c>
      <c r="AL63" s="649">
        <f t="shared" si="16"/>
        <v>0</v>
      </c>
      <c r="AM63" s="661">
        <v>1059870.61994885</v>
      </c>
      <c r="AN63" s="649">
        <f t="shared" si="17"/>
        <v>2781.8126507843831</v>
      </c>
      <c r="AO63" s="649">
        <f t="shared" si="18"/>
        <v>13909.063253921915</v>
      </c>
      <c r="AP63" s="650">
        <f t="shared" si="19"/>
        <v>0</v>
      </c>
      <c r="AQ63" s="655">
        <v>3</v>
      </c>
      <c r="AR63" s="656">
        <v>0</v>
      </c>
      <c r="AS63" s="661">
        <v>2341760.4677971802</v>
      </c>
      <c r="AT63" s="649">
        <f t="shared" si="20"/>
        <v>14545.096073274412</v>
      </c>
      <c r="AU63" s="649">
        <f t="shared" si="21"/>
        <v>43635.288219823233</v>
      </c>
      <c r="AV63" s="649">
        <f t="shared" si="22"/>
        <v>0</v>
      </c>
      <c r="AW63" s="661">
        <v>126895.66889415499</v>
      </c>
      <c r="AX63" s="649">
        <f t="shared" si="23"/>
        <v>788.17185648543477</v>
      </c>
      <c r="AY63" s="649">
        <f t="shared" si="24"/>
        <v>2364.5155694563045</v>
      </c>
      <c r="AZ63" s="650">
        <f t="shared" si="25"/>
        <v>0</v>
      </c>
      <c r="BA63" s="651">
        <v>1.36</v>
      </c>
      <c r="BB63" s="649">
        <f t="shared" si="26"/>
        <v>172.72</v>
      </c>
      <c r="BC63" s="649">
        <f t="shared" si="27"/>
        <v>0</v>
      </c>
      <c r="BD63" s="649">
        <f t="shared" si="28"/>
        <v>512.72</v>
      </c>
      <c r="BE63" s="650">
        <f t="shared" si="29"/>
        <v>221.68</v>
      </c>
      <c r="BF63" s="651">
        <v>1.56</v>
      </c>
      <c r="BG63" s="649">
        <f t="shared" si="30"/>
        <v>198.12</v>
      </c>
      <c r="BH63" s="649">
        <f t="shared" si="31"/>
        <v>0</v>
      </c>
      <c r="BI63" s="649">
        <f t="shared" si="32"/>
        <v>588.12</v>
      </c>
      <c r="BJ63" s="650">
        <f t="shared" si="33"/>
        <v>254.28</v>
      </c>
      <c r="BK63" s="674">
        <v>9.3334211107296206</v>
      </c>
      <c r="BL63" s="674">
        <v>0.46593182632065999</v>
      </c>
      <c r="BM63" s="675">
        <v>0</v>
      </c>
      <c r="BN63" s="675">
        <v>0</v>
      </c>
      <c r="BO63" s="662">
        <v>27.204178692864001</v>
      </c>
      <c r="BP63" s="662">
        <v>6.57468290341754</v>
      </c>
      <c r="BQ63" s="662">
        <v>14.5266150620046</v>
      </c>
      <c r="BR63" s="675">
        <v>0.78717040466354005</v>
      </c>
      <c r="BS63" s="652">
        <f t="shared" si="34"/>
        <v>58.89199999999996</v>
      </c>
      <c r="BT63" s="650">
        <f t="shared" si="35"/>
        <v>9493674.6709994152</v>
      </c>
      <c r="BV63" s="668"/>
      <c r="BW63" s="674"/>
      <c r="BX63" s="674"/>
      <c r="BY63" s="675"/>
      <c r="BZ63" s="675"/>
      <c r="CA63" s="662"/>
      <c r="CB63" s="662"/>
      <c r="CC63" s="662"/>
      <c r="CD63" s="675"/>
      <c r="CF63" s="671"/>
      <c r="CG63" s="661"/>
      <c r="CH63" s="661"/>
      <c r="CI63" s="661"/>
      <c r="CJ63" s="88"/>
      <c r="CK63" s="86"/>
      <c r="CL63" s="86"/>
      <c r="CM63" s="87"/>
      <c r="CN63" s="86"/>
      <c r="CO63" s="86"/>
      <c r="CP63" s="86"/>
      <c r="CQ63" s="87"/>
    </row>
    <row r="64" spans="1:95" ht="17.25" customHeight="1" x14ac:dyDescent="0.25">
      <c r="A64" s="664">
        <v>58</v>
      </c>
      <c r="B64" s="647" t="s">
        <v>941</v>
      </c>
      <c r="C64" s="648" t="s">
        <v>606</v>
      </c>
      <c r="D64" s="653">
        <v>877</v>
      </c>
      <c r="E64" s="654">
        <v>19</v>
      </c>
      <c r="F64" s="567">
        <v>0</v>
      </c>
      <c r="G64" s="567">
        <v>52</v>
      </c>
      <c r="H64" s="569">
        <v>17</v>
      </c>
      <c r="I64" s="654">
        <v>19</v>
      </c>
      <c r="J64" s="567">
        <v>0</v>
      </c>
      <c r="K64" s="567">
        <v>51</v>
      </c>
      <c r="L64" s="569">
        <v>0</v>
      </c>
      <c r="M64" s="655">
        <v>0</v>
      </c>
      <c r="N64" s="656">
        <v>0</v>
      </c>
      <c r="O64" s="649">
        <v>204818.06490505699</v>
      </c>
      <c r="P64" s="649">
        <f t="shared" si="2"/>
        <v>10779.898152897737</v>
      </c>
      <c r="Q64" s="649">
        <f t="shared" si="3"/>
        <v>0</v>
      </c>
      <c r="R64" s="649">
        <f t="shared" si="4"/>
        <v>0</v>
      </c>
      <c r="S64" s="660">
        <v>0</v>
      </c>
      <c r="T64" s="649">
        <f t="shared" si="5"/>
        <v>0</v>
      </c>
      <c r="U64" s="649">
        <f t="shared" si="6"/>
        <v>0</v>
      </c>
      <c r="V64" s="650">
        <f t="shared" si="7"/>
        <v>0</v>
      </c>
      <c r="W64" s="655">
        <v>0</v>
      </c>
      <c r="X64" s="656">
        <v>0</v>
      </c>
      <c r="Y64" s="661">
        <v>0</v>
      </c>
      <c r="Z64" s="649">
        <f t="shared" si="8"/>
        <v>0</v>
      </c>
      <c r="AA64" s="649">
        <f t="shared" si="9"/>
        <v>0</v>
      </c>
      <c r="AB64" s="649">
        <f t="shared" si="10"/>
        <v>0</v>
      </c>
      <c r="AC64" s="661">
        <v>0</v>
      </c>
      <c r="AD64" s="649">
        <f t="shared" si="11"/>
        <v>0</v>
      </c>
      <c r="AE64" s="649">
        <f t="shared" si="12"/>
        <v>0</v>
      </c>
      <c r="AF64" s="650">
        <f t="shared" si="13"/>
        <v>0</v>
      </c>
      <c r="AG64" s="655">
        <v>0</v>
      </c>
      <c r="AH64" s="656">
        <v>0</v>
      </c>
      <c r="AI64" s="661">
        <v>651711.54233227798</v>
      </c>
      <c r="AJ64" s="649">
        <f t="shared" si="14"/>
        <v>12778.657692789764</v>
      </c>
      <c r="AK64" s="649">
        <f t="shared" si="15"/>
        <v>0</v>
      </c>
      <c r="AL64" s="649">
        <f t="shared" si="16"/>
        <v>0</v>
      </c>
      <c r="AM64" s="661">
        <v>0</v>
      </c>
      <c r="AN64" s="649">
        <f t="shared" si="17"/>
        <v>0</v>
      </c>
      <c r="AO64" s="649">
        <f t="shared" si="18"/>
        <v>0</v>
      </c>
      <c r="AP64" s="650">
        <f t="shared" si="19"/>
        <v>0</v>
      </c>
      <c r="AQ64" s="655">
        <v>0</v>
      </c>
      <c r="AR64" s="656">
        <v>0</v>
      </c>
      <c r="AS64" s="661">
        <v>0</v>
      </c>
      <c r="AT64" s="649">
        <f t="shared" si="20"/>
        <v>0</v>
      </c>
      <c r="AU64" s="649">
        <f t="shared" si="21"/>
        <v>0</v>
      </c>
      <c r="AV64" s="649">
        <f t="shared" si="22"/>
        <v>0</v>
      </c>
      <c r="AW64" s="661">
        <v>0</v>
      </c>
      <c r="AX64" s="649">
        <f t="shared" si="23"/>
        <v>0</v>
      </c>
      <c r="AY64" s="649">
        <f t="shared" si="24"/>
        <v>0</v>
      </c>
      <c r="AZ64" s="650">
        <f t="shared" si="25"/>
        <v>0</v>
      </c>
      <c r="BA64" s="651">
        <v>1.53</v>
      </c>
      <c r="BB64" s="649">
        <f t="shared" si="26"/>
        <v>29.07</v>
      </c>
      <c r="BC64" s="649">
        <f t="shared" si="27"/>
        <v>0</v>
      </c>
      <c r="BD64" s="649">
        <f t="shared" si="28"/>
        <v>79.56</v>
      </c>
      <c r="BE64" s="650">
        <f t="shared" si="29"/>
        <v>26.01</v>
      </c>
      <c r="BF64" s="651">
        <v>1.23</v>
      </c>
      <c r="BG64" s="649">
        <f t="shared" si="30"/>
        <v>23.37</v>
      </c>
      <c r="BH64" s="649">
        <f t="shared" si="31"/>
        <v>0</v>
      </c>
      <c r="BI64" s="649">
        <f t="shared" si="32"/>
        <v>63.96</v>
      </c>
      <c r="BJ64" s="650">
        <f t="shared" si="33"/>
        <v>20.91</v>
      </c>
      <c r="BK64" s="674">
        <v>1.27054548385097</v>
      </c>
      <c r="BL64" s="674">
        <v>0</v>
      </c>
      <c r="BM64" s="675">
        <v>0</v>
      </c>
      <c r="BN64" s="675">
        <v>0</v>
      </c>
      <c r="BO64" s="662">
        <v>4.0427545161490297</v>
      </c>
      <c r="BP64" s="662">
        <v>0</v>
      </c>
      <c r="BQ64" s="662">
        <v>0</v>
      </c>
      <c r="BR64" s="675">
        <v>0</v>
      </c>
      <c r="BS64" s="652">
        <f t="shared" si="34"/>
        <v>5.3132999999999999</v>
      </c>
      <c r="BT64" s="650">
        <f t="shared" si="35"/>
        <v>856529.60723733658</v>
      </c>
      <c r="BV64" s="668"/>
      <c r="BW64" s="674"/>
      <c r="BX64" s="674"/>
      <c r="BY64" s="675"/>
      <c r="BZ64" s="675"/>
      <c r="CA64" s="662"/>
      <c r="CB64" s="662"/>
      <c r="CC64" s="662"/>
      <c r="CD64" s="675"/>
      <c r="CF64" s="671"/>
      <c r="CG64" s="661"/>
      <c r="CH64" s="661"/>
      <c r="CI64" s="661"/>
      <c r="CJ64" s="88"/>
      <c r="CK64" s="86"/>
      <c r="CL64" s="86"/>
      <c r="CM64" s="87"/>
      <c r="CN64" s="86"/>
      <c r="CO64" s="86"/>
      <c r="CP64" s="86"/>
      <c r="CQ64" s="87"/>
    </row>
    <row r="65" spans="1:95" ht="17.25" customHeight="1" x14ac:dyDescent="0.25">
      <c r="A65" s="664">
        <v>59</v>
      </c>
      <c r="B65" s="647" t="s">
        <v>49</v>
      </c>
      <c r="C65" s="648" t="s">
        <v>607</v>
      </c>
      <c r="D65" s="653">
        <v>631</v>
      </c>
      <c r="E65" s="654">
        <v>11</v>
      </c>
      <c r="F65" s="567">
        <v>0</v>
      </c>
      <c r="G65" s="567">
        <v>28</v>
      </c>
      <c r="H65" s="569">
        <v>15</v>
      </c>
      <c r="I65" s="654">
        <v>0</v>
      </c>
      <c r="J65" s="567">
        <v>0</v>
      </c>
      <c r="K65" s="567">
        <v>28</v>
      </c>
      <c r="L65" s="569">
        <v>0</v>
      </c>
      <c r="M65" s="655">
        <v>0</v>
      </c>
      <c r="N65" s="656">
        <v>0</v>
      </c>
      <c r="O65" s="649">
        <v>0</v>
      </c>
      <c r="P65" s="649">
        <f t="shared" si="2"/>
        <v>0</v>
      </c>
      <c r="Q65" s="649">
        <f t="shared" si="3"/>
        <v>0</v>
      </c>
      <c r="R65" s="649">
        <f t="shared" si="4"/>
        <v>0</v>
      </c>
      <c r="S65" s="660">
        <v>0</v>
      </c>
      <c r="T65" s="649">
        <f t="shared" si="5"/>
        <v>0</v>
      </c>
      <c r="U65" s="649">
        <f t="shared" si="6"/>
        <v>0</v>
      </c>
      <c r="V65" s="650">
        <f t="shared" si="7"/>
        <v>0</v>
      </c>
      <c r="W65" s="655">
        <v>0</v>
      </c>
      <c r="X65" s="656">
        <v>0</v>
      </c>
      <c r="Y65" s="661">
        <v>0</v>
      </c>
      <c r="Z65" s="649">
        <f t="shared" si="8"/>
        <v>0</v>
      </c>
      <c r="AA65" s="649">
        <f t="shared" si="9"/>
        <v>0</v>
      </c>
      <c r="AB65" s="649">
        <f t="shared" si="10"/>
        <v>0</v>
      </c>
      <c r="AC65" s="661">
        <v>0</v>
      </c>
      <c r="AD65" s="649">
        <f t="shared" si="11"/>
        <v>0</v>
      </c>
      <c r="AE65" s="649">
        <f t="shared" si="12"/>
        <v>0</v>
      </c>
      <c r="AF65" s="650">
        <f t="shared" si="13"/>
        <v>0</v>
      </c>
      <c r="AG65" s="655">
        <v>0</v>
      </c>
      <c r="AH65" s="656">
        <v>0</v>
      </c>
      <c r="AI65" s="661">
        <v>433060.647221572</v>
      </c>
      <c r="AJ65" s="649">
        <f t="shared" si="14"/>
        <v>15466.451686484714</v>
      </c>
      <c r="AK65" s="649">
        <f t="shared" si="15"/>
        <v>0</v>
      </c>
      <c r="AL65" s="649">
        <f t="shared" si="16"/>
        <v>0</v>
      </c>
      <c r="AM65" s="661">
        <v>0</v>
      </c>
      <c r="AN65" s="649">
        <f t="shared" si="17"/>
        <v>0</v>
      </c>
      <c r="AO65" s="649">
        <f t="shared" si="18"/>
        <v>0</v>
      </c>
      <c r="AP65" s="650">
        <f t="shared" si="19"/>
        <v>0</v>
      </c>
      <c r="AQ65" s="655">
        <v>0</v>
      </c>
      <c r="AR65" s="656">
        <v>0</v>
      </c>
      <c r="AS65" s="661">
        <v>0</v>
      </c>
      <c r="AT65" s="649">
        <f t="shared" si="20"/>
        <v>0</v>
      </c>
      <c r="AU65" s="649">
        <f t="shared" si="21"/>
        <v>0</v>
      </c>
      <c r="AV65" s="649">
        <f t="shared" si="22"/>
        <v>0</v>
      </c>
      <c r="AW65" s="661">
        <v>0</v>
      </c>
      <c r="AX65" s="649">
        <f t="shared" si="23"/>
        <v>0</v>
      </c>
      <c r="AY65" s="649">
        <f t="shared" si="24"/>
        <v>0</v>
      </c>
      <c r="AZ65" s="650">
        <f t="shared" si="25"/>
        <v>0</v>
      </c>
      <c r="BA65" s="651">
        <v>1.64</v>
      </c>
      <c r="BB65" s="649">
        <f t="shared" si="26"/>
        <v>18.04</v>
      </c>
      <c r="BC65" s="649">
        <f t="shared" si="27"/>
        <v>0</v>
      </c>
      <c r="BD65" s="649">
        <f t="shared" si="28"/>
        <v>45.919999999999995</v>
      </c>
      <c r="BE65" s="650">
        <f t="shared" si="29"/>
        <v>24.599999999999998</v>
      </c>
      <c r="BF65" s="651">
        <v>1.1499999999999999</v>
      </c>
      <c r="BG65" s="649">
        <f t="shared" si="30"/>
        <v>12.649999999999999</v>
      </c>
      <c r="BH65" s="649">
        <f t="shared" si="31"/>
        <v>0</v>
      </c>
      <c r="BI65" s="649">
        <f t="shared" si="32"/>
        <v>32.199999999999996</v>
      </c>
      <c r="BJ65" s="650">
        <f t="shared" si="33"/>
        <v>17.25</v>
      </c>
      <c r="BK65" s="674">
        <v>0</v>
      </c>
      <c r="BL65" s="674">
        <v>0</v>
      </c>
      <c r="BM65" s="675">
        <v>0</v>
      </c>
      <c r="BN65" s="675">
        <v>0</v>
      </c>
      <c r="BO65" s="662">
        <v>2.6863999999999999</v>
      </c>
      <c r="BP65" s="662">
        <v>0</v>
      </c>
      <c r="BQ65" s="662">
        <v>0</v>
      </c>
      <c r="BR65" s="675">
        <v>0</v>
      </c>
      <c r="BS65" s="652">
        <f t="shared" si="34"/>
        <v>2.6863999999999999</v>
      </c>
      <c r="BT65" s="650">
        <f t="shared" si="35"/>
        <v>433060.64722157241</v>
      </c>
      <c r="BV65" s="668"/>
      <c r="BW65" s="674"/>
      <c r="BX65" s="674"/>
      <c r="BY65" s="675"/>
      <c r="BZ65" s="675"/>
      <c r="CA65" s="662"/>
      <c r="CB65" s="662"/>
      <c r="CC65" s="662"/>
      <c r="CD65" s="675"/>
      <c r="CF65" s="671"/>
      <c r="CG65" s="661"/>
      <c r="CH65" s="661"/>
      <c r="CI65" s="661"/>
      <c r="CJ65" s="88"/>
      <c r="CK65" s="86"/>
      <c r="CL65" s="86"/>
      <c r="CM65" s="87"/>
      <c r="CN65" s="86"/>
      <c r="CO65" s="86"/>
      <c r="CP65" s="86"/>
      <c r="CQ65" s="87"/>
    </row>
    <row r="66" spans="1:95" ht="17.25" customHeight="1" x14ac:dyDescent="0.25">
      <c r="A66" s="664">
        <v>60</v>
      </c>
      <c r="B66" s="647" t="s">
        <v>50</v>
      </c>
      <c r="C66" s="648" t="s">
        <v>608</v>
      </c>
      <c r="D66" s="653">
        <v>1132</v>
      </c>
      <c r="E66" s="654">
        <v>28</v>
      </c>
      <c r="F66" s="567">
        <v>0</v>
      </c>
      <c r="G66" s="567">
        <v>69</v>
      </c>
      <c r="H66" s="569">
        <v>31</v>
      </c>
      <c r="I66" s="654">
        <v>28</v>
      </c>
      <c r="J66" s="567">
        <v>0</v>
      </c>
      <c r="K66" s="567">
        <v>68</v>
      </c>
      <c r="L66" s="569">
        <v>0</v>
      </c>
      <c r="M66" s="655">
        <v>0</v>
      </c>
      <c r="N66" s="656">
        <v>0</v>
      </c>
      <c r="O66" s="649">
        <v>213752.11314517501</v>
      </c>
      <c r="P66" s="649">
        <f t="shared" si="2"/>
        <v>7634.0040408991072</v>
      </c>
      <c r="Q66" s="649">
        <f t="shared" si="3"/>
        <v>0</v>
      </c>
      <c r="R66" s="649">
        <f t="shared" si="4"/>
        <v>0</v>
      </c>
      <c r="S66" s="660">
        <v>0</v>
      </c>
      <c r="T66" s="649">
        <f t="shared" si="5"/>
        <v>0</v>
      </c>
      <c r="U66" s="649">
        <f t="shared" si="6"/>
        <v>0</v>
      </c>
      <c r="V66" s="650">
        <f t="shared" si="7"/>
        <v>0</v>
      </c>
      <c r="W66" s="655">
        <v>0</v>
      </c>
      <c r="X66" s="656">
        <v>0</v>
      </c>
      <c r="Y66" s="661">
        <v>0</v>
      </c>
      <c r="Z66" s="649">
        <f t="shared" si="8"/>
        <v>0</v>
      </c>
      <c r="AA66" s="649">
        <f t="shared" si="9"/>
        <v>0</v>
      </c>
      <c r="AB66" s="649">
        <f t="shared" si="10"/>
        <v>0</v>
      </c>
      <c r="AC66" s="661">
        <v>0</v>
      </c>
      <c r="AD66" s="649">
        <f t="shared" si="11"/>
        <v>0</v>
      </c>
      <c r="AE66" s="649">
        <f t="shared" si="12"/>
        <v>0</v>
      </c>
      <c r="AF66" s="650">
        <f t="shared" si="13"/>
        <v>0</v>
      </c>
      <c r="AG66" s="655">
        <v>0</v>
      </c>
      <c r="AH66" s="656">
        <v>0</v>
      </c>
      <c r="AI66" s="661">
        <v>789473.88665158302</v>
      </c>
      <c r="AJ66" s="649">
        <f t="shared" si="14"/>
        <v>11609.910097817397</v>
      </c>
      <c r="AK66" s="649">
        <f t="shared" si="15"/>
        <v>0</v>
      </c>
      <c r="AL66" s="649">
        <f t="shared" si="16"/>
        <v>0</v>
      </c>
      <c r="AM66" s="661">
        <v>0</v>
      </c>
      <c r="AN66" s="649">
        <f t="shared" si="17"/>
        <v>0</v>
      </c>
      <c r="AO66" s="649">
        <f t="shared" si="18"/>
        <v>0</v>
      </c>
      <c r="AP66" s="650">
        <f t="shared" si="19"/>
        <v>0</v>
      </c>
      <c r="AQ66" s="655">
        <v>0</v>
      </c>
      <c r="AR66" s="656">
        <v>0</v>
      </c>
      <c r="AS66" s="661">
        <v>0</v>
      </c>
      <c r="AT66" s="649">
        <f t="shared" si="20"/>
        <v>0</v>
      </c>
      <c r="AU66" s="649">
        <f t="shared" si="21"/>
        <v>0</v>
      </c>
      <c r="AV66" s="649">
        <f t="shared" si="22"/>
        <v>0</v>
      </c>
      <c r="AW66" s="661">
        <v>0</v>
      </c>
      <c r="AX66" s="649">
        <f t="shared" si="23"/>
        <v>0</v>
      </c>
      <c r="AY66" s="649">
        <f t="shared" si="24"/>
        <v>0</v>
      </c>
      <c r="AZ66" s="650">
        <f t="shared" si="25"/>
        <v>0</v>
      </c>
      <c r="BA66" s="651">
        <v>1.36</v>
      </c>
      <c r="BB66" s="649">
        <f t="shared" si="26"/>
        <v>38.080000000000005</v>
      </c>
      <c r="BC66" s="649">
        <f t="shared" si="27"/>
        <v>0</v>
      </c>
      <c r="BD66" s="649">
        <f t="shared" si="28"/>
        <v>93.84</v>
      </c>
      <c r="BE66" s="650">
        <f t="shared" si="29"/>
        <v>42.160000000000004</v>
      </c>
      <c r="BF66" s="651">
        <v>1.22</v>
      </c>
      <c r="BG66" s="649">
        <f t="shared" si="30"/>
        <v>34.159999999999997</v>
      </c>
      <c r="BH66" s="649">
        <f t="shared" si="31"/>
        <v>0</v>
      </c>
      <c r="BI66" s="649">
        <f t="shared" si="32"/>
        <v>84.179999999999993</v>
      </c>
      <c r="BJ66" s="650">
        <f t="shared" si="33"/>
        <v>37.82</v>
      </c>
      <c r="BK66" s="674">
        <v>1.32596595981948</v>
      </c>
      <c r="BL66" s="674">
        <v>0</v>
      </c>
      <c r="BM66" s="675">
        <v>0</v>
      </c>
      <c r="BN66" s="675">
        <v>0</v>
      </c>
      <c r="BO66" s="662">
        <v>4.8973340401805201</v>
      </c>
      <c r="BP66" s="662">
        <v>0</v>
      </c>
      <c r="BQ66" s="662">
        <v>0</v>
      </c>
      <c r="BR66" s="675">
        <v>0</v>
      </c>
      <c r="BS66" s="652">
        <f t="shared" si="34"/>
        <v>6.2233000000000001</v>
      </c>
      <c r="BT66" s="650">
        <f t="shared" si="35"/>
        <v>1003225.9997967584</v>
      </c>
      <c r="BV66" s="668"/>
      <c r="BW66" s="674"/>
      <c r="BX66" s="674"/>
      <c r="BY66" s="675"/>
      <c r="BZ66" s="675"/>
      <c r="CA66" s="662"/>
      <c r="CB66" s="662"/>
      <c r="CC66" s="662"/>
      <c r="CD66" s="675"/>
      <c r="CF66" s="671"/>
      <c r="CG66" s="661"/>
      <c r="CH66" s="661"/>
      <c r="CI66" s="661"/>
      <c r="CJ66" s="88"/>
      <c r="CK66" s="86"/>
      <c r="CL66" s="86"/>
      <c r="CM66" s="87"/>
      <c r="CN66" s="86"/>
      <c r="CO66" s="86"/>
      <c r="CP66" s="86"/>
      <c r="CQ66" s="87"/>
    </row>
    <row r="67" spans="1:95" ht="17.25" customHeight="1" x14ac:dyDescent="0.25">
      <c r="A67" s="664">
        <v>61</v>
      </c>
      <c r="B67" s="647" t="s">
        <v>51</v>
      </c>
      <c r="C67" s="648" t="s">
        <v>609</v>
      </c>
      <c r="D67" s="653">
        <v>626</v>
      </c>
      <c r="E67" s="654">
        <v>10</v>
      </c>
      <c r="F67" s="567">
        <v>0</v>
      </c>
      <c r="G67" s="567">
        <v>36</v>
      </c>
      <c r="H67" s="569">
        <v>18</v>
      </c>
      <c r="I67" s="654">
        <v>0</v>
      </c>
      <c r="J67" s="567">
        <v>0</v>
      </c>
      <c r="K67" s="567">
        <v>0</v>
      </c>
      <c r="L67" s="569">
        <v>0</v>
      </c>
      <c r="M67" s="655">
        <v>0</v>
      </c>
      <c r="N67" s="656">
        <v>0</v>
      </c>
      <c r="O67" s="649">
        <v>0</v>
      </c>
      <c r="P67" s="649">
        <f t="shared" si="2"/>
        <v>0</v>
      </c>
      <c r="Q67" s="649">
        <f t="shared" si="3"/>
        <v>0</v>
      </c>
      <c r="R67" s="649">
        <f t="shared" si="4"/>
        <v>0</v>
      </c>
      <c r="S67" s="660">
        <v>0</v>
      </c>
      <c r="T67" s="649">
        <f t="shared" si="5"/>
        <v>0</v>
      </c>
      <c r="U67" s="649">
        <f t="shared" si="6"/>
        <v>0</v>
      </c>
      <c r="V67" s="650">
        <f t="shared" si="7"/>
        <v>0</v>
      </c>
      <c r="W67" s="655">
        <v>0</v>
      </c>
      <c r="X67" s="656">
        <v>0</v>
      </c>
      <c r="Y67" s="661">
        <v>0</v>
      </c>
      <c r="Z67" s="649">
        <f t="shared" si="8"/>
        <v>0</v>
      </c>
      <c r="AA67" s="649">
        <f t="shared" si="9"/>
        <v>0</v>
      </c>
      <c r="AB67" s="649">
        <f t="shared" si="10"/>
        <v>0</v>
      </c>
      <c r="AC67" s="661">
        <v>0</v>
      </c>
      <c r="AD67" s="649">
        <f t="shared" si="11"/>
        <v>0</v>
      </c>
      <c r="AE67" s="649">
        <f t="shared" si="12"/>
        <v>0</v>
      </c>
      <c r="AF67" s="650">
        <f t="shared" si="13"/>
        <v>0</v>
      </c>
      <c r="AG67" s="655">
        <v>0</v>
      </c>
      <c r="AH67" s="656">
        <v>0</v>
      </c>
      <c r="AI67" s="661">
        <v>0</v>
      </c>
      <c r="AJ67" s="649">
        <f t="shared" si="14"/>
        <v>0</v>
      </c>
      <c r="AK67" s="649">
        <f t="shared" si="15"/>
        <v>0</v>
      </c>
      <c r="AL67" s="649">
        <f t="shared" si="16"/>
        <v>0</v>
      </c>
      <c r="AM67" s="661">
        <v>0</v>
      </c>
      <c r="AN67" s="649">
        <f t="shared" si="17"/>
        <v>0</v>
      </c>
      <c r="AO67" s="649">
        <f t="shared" si="18"/>
        <v>0</v>
      </c>
      <c r="AP67" s="650">
        <f t="shared" si="19"/>
        <v>0</v>
      </c>
      <c r="AQ67" s="655">
        <v>0</v>
      </c>
      <c r="AR67" s="656">
        <v>0</v>
      </c>
      <c r="AS67" s="661">
        <v>0</v>
      </c>
      <c r="AT67" s="649">
        <f t="shared" si="20"/>
        <v>0</v>
      </c>
      <c r="AU67" s="649">
        <f t="shared" si="21"/>
        <v>0</v>
      </c>
      <c r="AV67" s="649">
        <f t="shared" si="22"/>
        <v>0</v>
      </c>
      <c r="AW67" s="661">
        <v>0</v>
      </c>
      <c r="AX67" s="649">
        <f t="shared" si="23"/>
        <v>0</v>
      </c>
      <c r="AY67" s="649">
        <f t="shared" si="24"/>
        <v>0</v>
      </c>
      <c r="AZ67" s="650">
        <f t="shared" si="25"/>
        <v>0</v>
      </c>
      <c r="BA67" s="651">
        <v>1.55</v>
      </c>
      <c r="BB67" s="649">
        <f t="shared" si="26"/>
        <v>15.5</v>
      </c>
      <c r="BC67" s="649">
        <f t="shared" si="27"/>
        <v>0</v>
      </c>
      <c r="BD67" s="649">
        <f t="shared" si="28"/>
        <v>55.800000000000004</v>
      </c>
      <c r="BE67" s="650">
        <f t="shared" si="29"/>
        <v>27.900000000000002</v>
      </c>
      <c r="BF67" s="651">
        <v>1.03</v>
      </c>
      <c r="BG67" s="649">
        <f t="shared" si="30"/>
        <v>10.3</v>
      </c>
      <c r="BH67" s="649">
        <f t="shared" si="31"/>
        <v>0</v>
      </c>
      <c r="BI67" s="649">
        <f t="shared" si="32"/>
        <v>37.08</v>
      </c>
      <c r="BJ67" s="650">
        <f t="shared" si="33"/>
        <v>18.54</v>
      </c>
      <c r="BK67" s="674">
        <v>0</v>
      </c>
      <c r="BL67" s="674">
        <v>0</v>
      </c>
      <c r="BM67" s="675">
        <v>0</v>
      </c>
      <c r="BN67" s="675">
        <v>0</v>
      </c>
      <c r="BO67" s="662">
        <v>0</v>
      </c>
      <c r="BP67" s="662">
        <v>0</v>
      </c>
      <c r="BQ67" s="662">
        <v>0</v>
      </c>
      <c r="BR67" s="675">
        <v>0</v>
      </c>
      <c r="BS67" s="652">
        <f t="shared" si="34"/>
        <v>0</v>
      </c>
      <c r="BT67" s="650">
        <f t="shared" si="35"/>
        <v>0</v>
      </c>
      <c r="BV67" s="668"/>
      <c r="BW67" s="674"/>
      <c r="BX67" s="674"/>
      <c r="BY67" s="675"/>
      <c r="BZ67" s="675"/>
      <c r="CA67" s="662"/>
      <c r="CB67" s="662"/>
      <c r="CC67" s="662"/>
      <c r="CD67" s="675"/>
      <c r="CF67" s="671"/>
      <c r="CG67" s="661"/>
      <c r="CH67" s="661"/>
      <c r="CI67" s="661"/>
      <c r="CJ67" s="88"/>
      <c r="CK67" s="86"/>
      <c r="CL67" s="86"/>
      <c r="CM67" s="87"/>
      <c r="CN67" s="86"/>
      <c r="CO67" s="86"/>
      <c r="CP67" s="86"/>
      <c r="CQ67" s="87"/>
    </row>
    <row r="68" spans="1:95" ht="17.25" customHeight="1" x14ac:dyDescent="0.25">
      <c r="A68" s="664">
        <v>62</v>
      </c>
      <c r="B68" s="647" t="s">
        <v>52</v>
      </c>
      <c r="C68" s="648" t="s">
        <v>610</v>
      </c>
      <c r="D68" s="653">
        <v>1110</v>
      </c>
      <c r="E68" s="654">
        <v>32</v>
      </c>
      <c r="F68" s="567">
        <v>1</v>
      </c>
      <c r="G68" s="567">
        <v>81</v>
      </c>
      <c r="H68" s="569">
        <v>29</v>
      </c>
      <c r="I68" s="654">
        <v>0</v>
      </c>
      <c r="J68" s="567">
        <v>0</v>
      </c>
      <c r="K68" s="567">
        <v>0</v>
      </c>
      <c r="L68" s="569">
        <v>0</v>
      </c>
      <c r="M68" s="655">
        <v>0</v>
      </c>
      <c r="N68" s="656">
        <v>0</v>
      </c>
      <c r="O68" s="649">
        <v>0</v>
      </c>
      <c r="P68" s="649">
        <f t="shared" si="2"/>
        <v>0</v>
      </c>
      <c r="Q68" s="649">
        <f t="shared" si="3"/>
        <v>0</v>
      </c>
      <c r="R68" s="649">
        <f t="shared" si="4"/>
        <v>0</v>
      </c>
      <c r="S68" s="660">
        <v>0</v>
      </c>
      <c r="T68" s="649">
        <f t="shared" si="5"/>
        <v>0</v>
      </c>
      <c r="U68" s="649">
        <f t="shared" si="6"/>
        <v>0</v>
      </c>
      <c r="V68" s="650">
        <f t="shared" si="7"/>
        <v>0</v>
      </c>
      <c r="W68" s="655">
        <v>0</v>
      </c>
      <c r="X68" s="656">
        <v>0</v>
      </c>
      <c r="Y68" s="661">
        <v>0</v>
      </c>
      <c r="Z68" s="649">
        <f t="shared" si="8"/>
        <v>0</v>
      </c>
      <c r="AA68" s="649">
        <f t="shared" si="9"/>
        <v>0</v>
      </c>
      <c r="AB68" s="649">
        <f t="shared" si="10"/>
        <v>0</v>
      </c>
      <c r="AC68" s="661">
        <v>0</v>
      </c>
      <c r="AD68" s="649">
        <f t="shared" si="11"/>
        <v>0</v>
      </c>
      <c r="AE68" s="649">
        <f t="shared" si="12"/>
        <v>0</v>
      </c>
      <c r="AF68" s="650">
        <f t="shared" si="13"/>
        <v>0</v>
      </c>
      <c r="AG68" s="655">
        <v>0</v>
      </c>
      <c r="AH68" s="656">
        <v>0</v>
      </c>
      <c r="AI68" s="661">
        <v>0</v>
      </c>
      <c r="AJ68" s="649">
        <f t="shared" si="14"/>
        <v>0</v>
      </c>
      <c r="AK68" s="649">
        <f t="shared" si="15"/>
        <v>0</v>
      </c>
      <c r="AL68" s="649">
        <f t="shared" si="16"/>
        <v>0</v>
      </c>
      <c r="AM68" s="661">
        <v>0</v>
      </c>
      <c r="AN68" s="649">
        <f t="shared" si="17"/>
        <v>0</v>
      </c>
      <c r="AO68" s="649">
        <f t="shared" si="18"/>
        <v>0</v>
      </c>
      <c r="AP68" s="650">
        <f t="shared" si="19"/>
        <v>0</v>
      </c>
      <c r="AQ68" s="655">
        <v>0</v>
      </c>
      <c r="AR68" s="656">
        <v>0</v>
      </c>
      <c r="AS68" s="661">
        <v>0</v>
      </c>
      <c r="AT68" s="649">
        <f t="shared" si="20"/>
        <v>0</v>
      </c>
      <c r="AU68" s="649">
        <f t="shared" si="21"/>
        <v>0</v>
      </c>
      <c r="AV68" s="649">
        <f t="shared" si="22"/>
        <v>0</v>
      </c>
      <c r="AW68" s="661">
        <v>0</v>
      </c>
      <c r="AX68" s="649">
        <f t="shared" si="23"/>
        <v>0</v>
      </c>
      <c r="AY68" s="649">
        <f t="shared" si="24"/>
        <v>0</v>
      </c>
      <c r="AZ68" s="650">
        <f t="shared" si="25"/>
        <v>0</v>
      </c>
      <c r="BA68" s="651">
        <v>1.4</v>
      </c>
      <c r="BB68" s="649">
        <f t="shared" si="26"/>
        <v>44.8</v>
      </c>
      <c r="BC68" s="649">
        <f t="shared" si="27"/>
        <v>1.4</v>
      </c>
      <c r="BD68" s="649">
        <f t="shared" si="28"/>
        <v>113.39999999999999</v>
      </c>
      <c r="BE68" s="650">
        <f t="shared" si="29"/>
        <v>40.599999999999994</v>
      </c>
      <c r="BF68" s="651">
        <v>1.0900000000000001</v>
      </c>
      <c r="BG68" s="649">
        <f t="shared" si="30"/>
        <v>34.880000000000003</v>
      </c>
      <c r="BH68" s="649">
        <f t="shared" si="31"/>
        <v>1.0900000000000001</v>
      </c>
      <c r="BI68" s="649">
        <f t="shared" si="32"/>
        <v>88.29</v>
      </c>
      <c r="BJ68" s="650">
        <f t="shared" si="33"/>
        <v>31.610000000000003</v>
      </c>
      <c r="BK68" s="674">
        <v>0</v>
      </c>
      <c r="BL68" s="674">
        <v>0</v>
      </c>
      <c r="BM68" s="675">
        <v>0</v>
      </c>
      <c r="BN68" s="675">
        <v>0</v>
      </c>
      <c r="BO68" s="662">
        <v>0</v>
      </c>
      <c r="BP68" s="662">
        <v>0</v>
      </c>
      <c r="BQ68" s="662">
        <v>0</v>
      </c>
      <c r="BR68" s="675">
        <v>0</v>
      </c>
      <c r="BS68" s="652">
        <f t="shared" si="34"/>
        <v>0</v>
      </c>
      <c r="BT68" s="650">
        <f t="shared" si="35"/>
        <v>0</v>
      </c>
      <c r="BV68" s="668"/>
      <c r="BW68" s="674"/>
      <c r="BX68" s="674"/>
      <c r="BY68" s="675"/>
      <c r="BZ68" s="675"/>
      <c r="CA68" s="662"/>
      <c r="CB68" s="662"/>
      <c r="CC68" s="662"/>
      <c r="CD68" s="675"/>
      <c r="CF68" s="671"/>
      <c r="CG68" s="661"/>
      <c r="CH68" s="661"/>
      <c r="CI68" s="661"/>
      <c r="CJ68" s="88"/>
      <c r="CK68" s="86"/>
      <c r="CL68" s="86"/>
      <c r="CM68" s="87"/>
      <c r="CN68" s="86"/>
      <c r="CO68" s="86"/>
      <c r="CP68" s="86"/>
      <c r="CQ68" s="87"/>
    </row>
    <row r="69" spans="1:95" ht="17.25" customHeight="1" x14ac:dyDescent="0.25">
      <c r="A69" s="664">
        <v>63</v>
      </c>
      <c r="B69" s="647" t="s">
        <v>53</v>
      </c>
      <c r="C69" s="648" t="s">
        <v>611</v>
      </c>
      <c r="D69" s="653">
        <v>17043</v>
      </c>
      <c r="E69" s="654">
        <v>302</v>
      </c>
      <c r="F69" s="567">
        <v>0</v>
      </c>
      <c r="G69" s="567">
        <v>884</v>
      </c>
      <c r="H69" s="569">
        <v>451</v>
      </c>
      <c r="I69" s="654">
        <v>328</v>
      </c>
      <c r="J69" s="567">
        <v>0</v>
      </c>
      <c r="K69" s="567">
        <v>987</v>
      </c>
      <c r="L69" s="569">
        <v>477</v>
      </c>
      <c r="M69" s="655">
        <v>26</v>
      </c>
      <c r="N69" s="656">
        <v>0</v>
      </c>
      <c r="O69" s="649">
        <v>3156965.6975080101</v>
      </c>
      <c r="P69" s="649">
        <f t="shared" si="2"/>
        <v>9624.8954192317378</v>
      </c>
      <c r="Q69" s="649">
        <f t="shared" si="3"/>
        <v>250247.28090002519</v>
      </c>
      <c r="R69" s="649">
        <f t="shared" si="4"/>
        <v>0</v>
      </c>
      <c r="S69" s="660">
        <v>345358.05073602701</v>
      </c>
      <c r="T69" s="649">
        <f t="shared" si="5"/>
        <v>1052.9208863903264</v>
      </c>
      <c r="U69" s="649">
        <f t="shared" si="6"/>
        <v>27375.943046148484</v>
      </c>
      <c r="V69" s="650">
        <f t="shared" si="7"/>
        <v>0</v>
      </c>
      <c r="W69" s="655">
        <v>0</v>
      </c>
      <c r="X69" s="656">
        <v>0</v>
      </c>
      <c r="Y69" s="661">
        <v>0</v>
      </c>
      <c r="Z69" s="649">
        <f t="shared" si="8"/>
        <v>0</v>
      </c>
      <c r="AA69" s="649">
        <f t="shared" si="9"/>
        <v>0</v>
      </c>
      <c r="AB69" s="649">
        <f t="shared" si="10"/>
        <v>0</v>
      </c>
      <c r="AC69" s="661">
        <v>0</v>
      </c>
      <c r="AD69" s="649">
        <f t="shared" si="11"/>
        <v>0</v>
      </c>
      <c r="AE69" s="649">
        <f t="shared" si="12"/>
        <v>0</v>
      </c>
      <c r="AF69" s="650">
        <f t="shared" si="13"/>
        <v>0</v>
      </c>
      <c r="AG69" s="655">
        <v>64</v>
      </c>
      <c r="AH69" s="656">
        <v>2</v>
      </c>
      <c r="AI69" s="661">
        <v>10941346.619664101</v>
      </c>
      <c r="AJ69" s="649">
        <f t="shared" si="14"/>
        <v>11085.457568048734</v>
      </c>
      <c r="AK69" s="649">
        <f t="shared" si="15"/>
        <v>709469.28435511899</v>
      </c>
      <c r="AL69" s="649">
        <f t="shared" si="16"/>
        <v>22170.915136097468</v>
      </c>
      <c r="AM69" s="661">
        <v>3852892.07065443</v>
      </c>
      <c r="AN69" s="649">
        <f t="shared" si="17"/>
        <v>3903.6393826286017</v>
      </c>
      <c r="AO69" s="649">
        <f t="shared" si="18"/>
        <v>249832.92048823051</v>
      </c>
      <c r="AP69" s="650">
        <f t="shared" si="19"/>
        <v>7807.2787652572033</v>
      </c>
      <c r="AQ69" s="655">
        <v>32</v>
      </c>
      <c r="AR69" s="656">
        <v>34</v>
      </c>
      <c r="AS69" s="661">
        <v>7651712.1692427099</v>
      </c>
      <c r="AT69" s="649">
        <f t="shared" si="20"/>
        <v>16041.325302395619</v>
      </c>
      <c r="AU69" s="649">
        <f t="shared" si="21"/>
        <v>513322.40967665979</v>
      </c>
      <c r="AV69" s="649">
        <f t="shared" si="22"/>
        <v>545405.06028145098</v>
      </c>
      <c r="AW69" s="661">
        <v>542401.76781562995</v>
      </c>
      <c r="AX69" s="649">
        <f t="shared" si="23"/>
        <v>1137.1106243514255</v>
      </c>
      <c r="AY69" s="649">
        <f t="shared" si="24"/>
        <v>36387.539979245616</v>
      </c>
      <c r="AZ69" s="650">
        <f t="shared" si="25"/>
        <v>38661.761227948467</v>
      </c>
      <c r="BA69" s="651">
        <v>1.27</v>
      </c>
      <c r="BB69" s="649">
        <f t="shared" si="26"/>
        <v>383.54</v>
      </c>
      <c r="BC69" s="649">
        <f t="shared" si="27"/>
        <v>0</v>
      </c>
      <c r="BD69" s="649">
        <f t="shared" si="28"/>
        <v>1122.68</v>
      </c>
      <c r="BE69" s="650">
        <f t="shared" si="29"/>
        <v>572.77</v>
      </c>
      <c r="BF69" s="651">
        <v>1.41</v>
      </c>
      <c r="BG69" s="649">
        <f t="shared" si="30"/>
        <v>425.82</v>
      </c>
      <c r="BH69" s="649">
        <f t="shared" si="31"/>
        <v>0</v>
      </c>
      <c r="BI69" s="649">
        <f t="shared" si="32"/>
        <v>1246.4399999999998</v>
      </c>
      <c r="BJ69" s="650">
        <f t="shared" si="33"/>
        <v>635.91</v>
      </c>
      <c r="BK69" s="674">
        <v>19.583568038788702</v>
      </c>
      <c r="BL69" s="674">
        <v>2.1423555186776801</v>
      </c>
      <c r="BM69" s="675">
        <v>0</v>
      </c>
      <c r="BN69" s="675">
        <v>0</v>
      </c>
      <c r="BO69" s="662">
        <v>67.872326307282606</v>
      </c>
      <c r="BP69" s="662">
        <v>23.900599892906801</v>
      </c>
      <c r="BQ69" s="662">
        <v>47.465775759893802</v>
      </c>
      <c r="BR69" s="675">
        <v>3.3646744824504702</v>
      </c>
      <c r="BS69" s="652">
        <f t="shared" si="34"/>
        <v>164.32930000000007</v>
      </c>
      <c r="BT69" s="650">
        <f t="shared" si="35"/>
        <v>26490676.375620898</v>
      </c>
      <c r="BV69" s="668"/>
      <c r="BW69" s="674"/>
      <c r="BX69" s="674"/>
      <c r="BY69" s="675"/>
      <c r="BZ69" s="675"/>
      <c r="CA69" s="662"/>
      <c r="CB69" s="662"/>
      <c r="CC69" s="662"/>
      <c r="CD69" s="675"/>
      <c r="CF69" s="671"/>
      <c r="CG69" s="661"/>
      <c r="CH69" s="661"/>
      <c r="CI69" s="661"/>
      <c r="CJ69" s="88"/>
      <c r="CK69" s="86"/>
      <c r="CL69" s="86"/>
      <c r="CM69" s="87"/>
      <c r="CN69" s="86"/>
      <c r="CO69" s="86"/>
      <c r="CP69" s="86"/>
      <c r="CQ69" s="87"/>
    </row>
    <row r="70" spans="1:95" ht="17.25" customHeight="1" x14ac:dyDescent="0.25">
      <c r="A70" s="664">
        <v>64</v>
      </c>
      <c r="B70" s="647" t="s">
        <v>54</v>
      </c>
      <c r="C70" s="648" t="s">
        <v>612</v>
      </c>
      <c r="D70" s="653">
        <v>2048</v>
      </c>
      <c r="E70" s="654">
        <v>44</v>
      </c>
      <c r="F70" s="567">
        <v>0</v>
      </c>
      <c r="G70" s="567">
        <v>137</v>
      </c>
      <c r="H70" s="569">
        <v>55</v>
      </c>
      <c r="I70" s="654">
        <v>45</v>
      </c>
      <c r="J70" s="567">
        <v>0</v>
      </c>
      <c r="K70" s="567">
        <v>137</v>
      </c>
      <c r="L70" s="569">
        <v>16</v>
      </c>
      <c r="M70" s="655">
        <v>1</v>
      </c>
      <c r="N70" s="656">
        <v>0</v>
      </c>
      <c r="O70" s="649">
        <v>487545.71525756898</v>
      </c>
      <c r="P70" s="649">
        <f t="shared" si="2"/>
        <v>10834.349227945977</v>
      </c>
      <c r="Q70" s="649">
        <f t="shared" si="3"/>
        <v>10834.349227945977</v>
      </c>
      <c r="R70" s="649">
        <f t="shared" si="4"/>
        <v>0</v>
      </c>
      <c r="S70" s="660">
        <v>0</v>
      </c>
      <c r="T70" s="649">
        <f t="shared" si="5"/>
        <v>0</v>
      </c>
      <c r="U70" s="649">
        <f t="shared" si="6"/>
        <v>0</v>
      </c>
      <c r="V70" s="650">
        <f t="shared" si="7"/>
        <v>0</v>
      </c>
      <c r="W70" s="655">
        <v>0</v>
      </c>
      <c r="X70" s="656">
        <v>0</v>
      </c>
      <c r="Y70" s="661">
        <v>0</v>
      </c>
      <c r="Z70" s="649">
        <f t="shared" si="8"/>
        <v>0</v>
      </c>
      <c r="AA70" s="649">
        <f t="shared" si="9"/>
        <v>0</v>
      </c>
      <c r="AB70" s="649">
        <f t="shared" si="10"/>
        <v>0</v>
      </c>
      <c r="AC70" s="661">
        <v>0</v>
      </c>
      <c r="AD70" s="649">
        <f t="shared" si="11"/>
        <v>0</v>
      </c>
      <c r="AE70" s="649">
        <f t="shared" si="12"/>
        <v>0</v>
      </c>
      <c r="AF70" s="650">
        <f t="shared" si="13"/>
        <v>0</v>
      </c>
      <c r="AG70" s="655">
        <v>0</v>
      </c>
      <c r="AH70" s="656">
        <v>0</v>
      </c>
      <c r="AI70" s="661">
        <v>1356236.77259066</v>
      </c>
      <c r="AJ70" s="649">
        <f t="shared" si="14"/>
        <v>9899.5384860632112</v>
      </c>
      <c r="AK70" s="649">
        <f t="shared" si="15"/>
        <v>0</v>
      </c>
      <c r="AL70" s="649">
        <f t="shared" si="16"/>
        <v>0</v>
      </c>
      <c r="AM70" s="661">
        <v>0</v>
      </c>
      <c r="AN70" s="649">
        <f t="shared" si="17"/>
        <v>0</v>
      </c>
      <c r="AO70" s="649">
        <f t="shared" si="18"/>
        <v>0</v>
      </c>
      <c r="AP70" s="650">
        <f t="shared" si="19"/>
        <v>0</v>
      </c>
      <c r="AQ70" s="655">
        <v>0</v>
      </c>
      <c r="AR70" s="656">
        <v>0</v>
      </c>
      <c r="AS70" s="661">
        <v>327033.95334263</v>
      </c>
      <c r="AT70" s="649">
        <f t="shared" si="20"/>
        <v>20439.622083914375</v>
      </c>
      <c r="AU70" s="649">
        <f t="shared" si="21"/>
        <v>0</v>
      </c>
      <c r="AV70" s="649">
        <f t="shared" si="22"/>
        <v>0</v>
      </c>
      <c r="AW70" s="661">
        <v>0</v>
      </c>
      <c r="AX70" s="649">
        <f t="shared" si="23"/>
        <v>0</v>
      </c>
      <c r="AY70" s="649">
        <f t="shared" si="24"/>
        <v>0</v>
      </c>
      <c r="AZ70" s="650">
        <f t="shared" si="25"/>
        <v>0</v>
      </c>
      <c r="BA70" s="651">
        <v>1.53</v>
      </c>
      <c r="BB70" s="649">
        <f t="shared" si="26"/>
        <v>67.320000000000007</v>
      </c>
      <c r="BC70" s="649">
        <f t="shared" si="27"/>
        <v>0</v>
      </c>
      <c r="BD70" s="649">
        <f t="shared" si="28"/>
        <v>209.61</v>
      </c>
      <c r="BE70" s="650">
        <f t="shared" si="29"/>
        <v>84.15</v>
      </c>
      <c r="BF70" s="651">
        <v>1.04</v>
      </c>
      <c r="BG70" s="649">
        <f t="shared" si="30"/>
        <v>45.760000000000005</v>
      </c>
      <c r="BH70" s="649">
        <f t="shared" si="31"/>
        <v>0</v>
      </c>
      <c r="BI70" s="649">
        <f t="shared" si="32"/>
        <v>142.48000000000002</v>
      </c>
      <c r="BJ70" s="650">
        <f t="shared" si="33"/>
        <v>57.2</v>
      </c>
      <c r="BK70" s="674">
        <v>3.0243865792723801</v>
      </c>
      <c r="BL70" s="674">
        <v>0</v>
      </c>
      <c r="BM70" s="675">
        <v>0</v>
      </c>
      <c r="BN70" s="675">
        <v>0</v>
      </c>
      <c r="BO70" s="662">
        <v>8.4131275590678296</v>
      </c>
      <c r="BP70" s="662">
        <v>0</v>
      </c>
      <c r="BQ70" s="662">
        <v>2.02868586165979</v>
      </c>
      <c r="BR70" s="675">
        <v>0</v>
      </c>
      <c r="BS70" s="652">
        <f t="shared" si="34"/>
        <v>13.466199999999999</v>
      </c>
      <c r="BT70" s="650">
        <f t="shared" si="35"/>
        <v>2170816.4411908644</v>
      </c>
      <c r="BV70" s="668"/>
      <c r="BW70" s="674"/>
      <c r="BX70" s="674"/>
      <c r="BY70" s="675"/>
      <c r="BZ70" s="675"/>
      <c r="CA70" s="662"/>
      <c r="CB70" s="662"/>
      <c r="CC70" s="662"/>
      <c r="CD70" s="675"/>
      <c r="CF70" s="671"/>
      <c r="CG70" s="661"/>
      <c r="CH70" s="661"/>
      <c r="CI70" s="661"/>
      <c r="CJ70" s="88"/>
      <c r="CK70" s="86"/>
      <c r="CL70" s="86"/>
      <c r="CM70" s="87"/>
      <c r="CN70" s="86"/>
      <c r="CO70" s="86"/>
      <c r="CP70" s="86"/>
      <c r="CQ70" s="87"/>
    </row>
    <row r="71" spans="1:95" ht="17.25" customHeight="1" x14ac:dyDescent="0.25">
      <c r="A71" s="664">
        <v>65</v>
      </c>
      <c r="B71" s="647" t="s">
        <v>942</v>
      </c>
      <c r="C71" s="648" t="s">
        <v>613</v>
      </c>
      <c r="D71" s="653">
        <v>3346</v>
      </c>
      <c r="E71" s="654">
        <v>67</v>
      </c>
      <c r="F71" s="567">
        <v>0</v>
      </c>
      <c r="G71" s="567">
        <v>175</v>
      </c>
      <c r="H71" s="569">
        <v>116</v>
      </c>
      <c r="I71" s="654">
        <v>70</v>
      </c>
      <c r="J71" s="567">
        <v>0</v>
      </c>
      <c r="K71" s="567">
        <v>185</v>
      </c>
      <c r="L71" s="569">
        <v>0</v>
      </c>
      <c r="M71" s="655">
        <v>3</v>
      </c>
      <c r="N71" s="656">
        <v>0</v>
      </c>
      <c r="O71" s="649">
        <v>734033.20854881103</v>
      </c>
      <c r="P71" s="649">
        <f t="shared" ref="P71:P134" si="36">IF(I71=0,0,O71/I71)</f>
        <v>10486.188693554443</v>
      </c>
      <c r="Q71" s="649">
        <f t="shared" ref="Q71:Q134" si="37">M71*P71</f>
        <v>31458.566080663328</v>
      </c>
      <c r="R71" s="649">
        <f t="shared" ref="R71:R134" si="38">N71*P71</f>
        <v>0</v>
      </c>
      <c r="S71" s="660">
        <v>36231.474306067001</v>
      </c>
      <c r="T71" s="649">
        <f t="shared" ref="T71:T134" si="39">IF(I71=0,0,S71/I71)</f>
        <v>517.59249008667143</v>
      </c>
      <c r="U71" s="649">
        <f t="shared" ref="U71:U134" si="40">M71*T71</f>
        <v>1552.7774702600143</v>
      </c>
      <c r="V71" s="650">
        <f t="shared" ref="V71:V134" si="41">N71*T71</f>
        <v>0</v>
      </c>
      <c r="W71" s="655">
        <v>0</v>
      </c>
      <c r="X71" s="656">
        <v>0</v>
      </c>
      <c r="Y71" s="661">
        <v>0</v>
      </c>
      <c r="Z71" s="649">
        <f t="shared" ref="Z71:Z134" si="42">IF(J71=0,0,Y71/J71)</f>
        <v>0</v>
      </c>
      <c r="AA71" s="649">
        <f t="shared" ref="AA71:AA134" si="43">W71*Z71</f>
        <v>0</v>
      </c>
      <c r="AB71" s="649">
        <f t="shared" ref="AB71:AB134" si="44">X71*Z71</f>
        <v>0</v>
      </c>
      <c r="AC71" s="661">
        <v>0</v>
      </c>
      <c r="AD71" s="649">
        <f t="shared" ref="AD71:AD134" si="45">IF(J71=0,0,AC71/J71)</f>
        <v>0</v>
      </c>
      <c r="AE71" s="649">
        <f t="shared" ref="AE71:AE134" si="46">W71*AD71</f>
        <v>0</v>
      </c>
      <c r="AF71" s="650">
        <f t="shared" ref="AF71:AF134" si="47">AD71*X71</f>
        <v>0</v>
      </c>
      <c r="AG71" s="655">
        <v>9</v>
      </c>
      <c r="AH71" s="656">
        <v>0</v>
      </c>
      <c r="AI71" s="661">
        <v>2226458.2437033402</v>
      </c>
      <c r="AJ71" s="649">
        <f t="shared" ref="AJ71:AJ134" si="48">IF(K71=0,0,AI71/K71)</f>
        <v>12034.909425423461</v>
      </c>
      <c r="AK71" s="649">
        <f t="shared" ref="AK71:AK134" si="49">AG71*AJ71</f>
        <v>108314.18482881115</v>
      </c>
      <c r="AL71" s="649">
        <f t="shared" ref="AL71:AL134" si="50">AH71*AJ71</f>
        <v>0</v>
      </c>
      <c r="AM71" s="661">
        <v>247316.14868275201</v>
      </c>
      <c r="AN71" s="649">
        <f t="shared" ref="AN71:AN134" si="51">IF(K71=0,0,AM71/K71)</f>
        <v>1336.8440469337947</v>
      </c>
      <c r="AO71" s="649">
        <f t="shared" ref="AO71:AO134" si="52">AG71*AN71</f>
        <v>12031.596422404153</v>
      </c>
      <c r="AP71" s="650">
        <f t="shared" ref="AP71:AP134" si="53">AN71*AH71</f>
        <v>0</v>
      </c>
      <c r="AQ71" s="655">
        <v>0</v>
      </c>
      <c r="AR71" s="656">
        <v>0</v>
      </c>
      <c r="AS71" s="661">
        <v>0</v>
      </c>
      <c r="AT71" s="649">
        <f t="shared" ref="AT71:AT134" si="54">IF(L71=0,0,AS71/L71)</f>
        <v>0</v>
      </c>
      <c r="AU71" s="649">
        <f t="shared" ref="AU71:AU134" si="55">AQ71*AT71</f>
        <v>0</v>
      </c>
      <c r="AV71" s="649">
        <f t="shared" ref="AV71:AV134" si="56">AR71*AT71</f>
        <v>0</v>
      </c>
      <c r="AW71" s="661">
        <v>150757.255824527</v>
      </c>
      <c r="AX71" s="649">
        <f t="shared" ref="AX71:AX134" si="57">IF(L71=0,0,AW71/L71)</f>
        <v>0</v>
      </c>
      <c r="AY71" s="649">
        <f t="shared" ref="AY71:AY134" si="58">AQ71*AX71</f>
        <v>0</v>
      </c>
      <c r="AZ71" s="650">
        <f t="shared" ref="AZ71:AZ134" si="59">AR71*AX71</f>
        <v>0</v>
      </c>
      <c r="BA71" s="651">
        <v>1.48</v>
      </c>
      <c r="BB71" s="649">
        <f t="shared" ref="BB71:BB134" si="60">E71*BA71</f>
        <v>99.16</v>
      </c>
      <c r="BC71" s="649">
        <f t="shared" ref="BC71:BC134" si="61">F71*BA71</f>
        <v>0</v>
      </c>
      <c r="BD71" s="649">
        <f t="shared" ref="BD71:BD134" si="62">G71*BA71</f>
        <v>259</v>
      </c>
      <c r="BE71" s="650">
        <f t="shared" ref="BE71:BE134" si="63">H71*BA71</f>
        <v>171.68</v>
      </c>
      <c r="BF71" s="651">
        <v>1.17</v>
      </c>
      <c r="BG71" s="649">
        <f t="shared" ref="BG71:BG134" si="64">E71*BF71</f>
        <v>78.39</v>
      </c>
      <c r="BH71" s="649">
        <f t="shared" ref="BH71:BH134" si="65">F71*BF71</f>
        <v>0</v>
      </c>
      <c r="BI71" s="649">
        <f t="shared" ref="BI71:BI134" si="66">G71*BF71</f>
        <v>204.75</v>
      </c>
      <c r="BJ71" s="650">
        <f t="shared" ref="BJ71:BJ134" si="67">H71*BF71</f>
        <v>135.72</v>
      </c>
      <c r="BK71" s="674">
        <v>4.5534195362632799</v>
      </c>
      <c r="BL71" s="674">
        <v>0.22475427679768001</v>
      </c>
      <c r="BM71" s="675">
        <v>0</v>
      </c>
      <c r="BN71" s="675">
        <v>0</v>
      </c>
      <c r="BO71" s="662">
        <v>13.811362136593401</v>
      </c>
      <c r="BP71" s="662">
        <v>1.5341733451975701</v>
      </c>
      <c r="BQ71" s="662">
        <v>0</v>
      </c>
      <c r="BR71" s="675">
        <v>0.93519070514804004</v>
      </c>
      <c r="BS71" s="652">
        <f t="shared" ref="BS71:BS134" si="68">BK71+BL71+BM71+BN71+BO71+BP71+BQ71+BR71</f>
        <v>21.058899999999973</v>
      </c>
      <c r="BT71" s="650">
        <f t="shared" ref="BT71:BT134" si="69">BS71*C$5</f>
        <v>3394796.3310655006</v>
      </c>
      <c r="BV71" s="668"/>
      <c r="BW71" s="674"/>
      <c r="BX71" s="674"/>
      <c r="BY71" s="675"/>
      <c r="BZ71" s="675"/>
      <c r="CA71" s="662"/>
      <c r="CB71" s="662"/>
      <c r="CC71" s="662"/>
      <c r="CD71" s="675"/>
      <c r="CF71" s="671"/>
      <c r="CG71" s="661"/>
      <c r="CH71" s="661"/>
      <c r="CI71" s="661"/>
      <c r="CJ71" s="88"/>
      <c r="CK71" s="86"/>
      <c r="CL71" s="86"/>
      <c r="CM71" s="87"/>
      <c r="CN71" s="86"/>
      <c r="CO71" s="86"/>
      <c r="CP71" s="86"/>
      <c r="CQ71" s="87"/>
    </row>
    <row r="72" spans="1:95" ht="17.25" customHeight="1" x14ac:dyDescent="0.25">
      <c r="A72" s="664">
        <v>66</v>
      </c>
      <c r="B72" s="647" t="s">
        <v>55</v>
      </c>
      <c r="C72" s="648" t="s">
        <v>614</v>
      </c>
      <c r="D72" s="653">
        <v>1627</v>
      </c>
      <c r="E72" s="654">
        <v>31</v>
      </c>
      <c r="F72" s="567">
        <v>0</v>
      </c>
      <c r="G72" s="567">
        <v>117</v>
      </c>
      <c r="H72" s="569">
        <v>42</v>
      </c>
      <c r="I72" s="654">
        <v>30</v>
      </c>
      <c r="J72" s="567">
        <v>0</v>
      </c>
      <c r="K72" s="567">
        <v>116</v>
      </c>
      <c r="L72" s="569">
        <v>20</v>
      </c>
      <c r="M72" s="655">
        <v>1</v>
      </c>
      <c r="N72" s="656">
        <v>0</v>
      </c>
      <c r="O72" s="649">
        <v>375648.83064291801</v>
      </c>
      <c r="P72" s="649">
        <f t="shared" si="36"/>
        <v>12521.627688097267</v>
      </c>
      <c r="Q72" s="649">
        <f t="shared" si="37"/>
        <v>12521.627688097267</v>
      </c>
      <c r="R72" s="649">
        <f t="shared" si="38"/>
        <v>0</v>
      </c>
      <c r="S72" s="660">
        <v>0</v>
      </c>
      <c r="T72" s="649">
        <f t="shared" si="39"/>
        <v>0</v>
      </c>
      <c r="U72" s="649">
        <f t="shared" si="40"/>
        <v>0</v>
      </c>
      <c r="V72" s="650">
        <f t="shared" si="41"/>
        <v>0</v>
      </c>
      <c r="W72" s="655">
        <v>0</v>
      </c>
      <c r="X72" s="656">
        <v>0</v>
      </c>
      <c r="Y72" s="661">
        <v>0</v>
      </c>
      <c r="Z72" s="649">
        <f t="shared" si="42"/>
        <v>0</v>
      </c>
      <c r="AA72" s="649">
        <f t="shared" si="43"/>
        <v>0</v>
      </c>
      <c r="AB72" s="649">
        <f t="shared" si="44"/>
        <v>0</v>
      </c>
      <c r="AC72" s="661">
        <v>0</v>
      </c>
      <c r="AD72" s="649">
        <f t="shared" si="45"/>
        <v>0</v>
      </c>
      <c r="AE72" s="649">
        <f t="shared" si="46"/>
        <v>0</v>
      </c>
      <c r="AF72" s="650">
        <f t="shared" si="47"/>
        <v>0</v>
      </c>
      <c r="AG72" s="655">
        <v>1</v>
      </c>
      <c r="AH72" s="656">
        <v>0</v>
      </c>
      <c r="AI72" s="661">
        <v>1346941.6775891799</v>
      </c>
      <c r="AJ72" s="649">
        <f t="shared" si="48"/>
        <v>11611.56618611362</v>
      </c>
      <c r="AK72" s="649">
        <f t="shared" si="49"/>
        <v>11611.56618611362</v>
      </c>
      <c r="AL72" s="649">
        <f t="shared" si="50"/>
        <v>0</v>
      </c>
      <c r="AM72" s="661">
        <v>233850.651680382</v>
      </c>
      <c r="AN72" s="649">
        <f t="shared" si="51"/>
        <v>2015.9538937963966</v>
      </c>
      <c r="AO72" s="649">
        <f t="shared" si="52"/>
        <v>2015.9538937963966</v>
      </c>
      <c r="AP72" s="650">
        <f t="shared" si="53"/>
        <v>0</v>
      </c>
      <c r="AQ72" s="655">
        <v>0</v>
      </c>
      <c r="AR72" s="656">
        <v>0</v>
      </c>
      <c r="AS72" s="661">
        <v>442458.26603177999</v>
      </c>
      <c r="AT72" s="649">
        <f t="shared" si="54"/>
        <v>22122.913301589</v>
      </c>
      <c r="AU72" s="649">
        <f t="shared" si="55"/>
        <v>0</v>
      </c>
      <c r="AV72" s="649">
        <f t="shared" si="56"/>
        <v>0</v>
      </c>
      <c r="AW72" s="661">
        <v>28345.533537015999</v>
      </c>
      <c r="AX72" s="649">
        <f t="shared" si="57"/>
        <v>1417.2766768508</v>
      </c>
      <c r="AY72" s="649">
        <f t="shared" si="58"/>
        <v>0</v>
      </c>
      <c r="AZ72" s="650">
        <f t="shared" si="59"/>
        <v>0</v>
      </c>
      <c r="BA72" s="651">
        <v>1.74</v>
      </c>
      <c r="BB72" s="649">
        <f t="shared" si="60"/>
        <v>53.94</v>
      </c>
      <c r="BC72" s="649">
        <f t="shared" si="61"/>
        <v>0</v>
      </c>
      <c r="BD72" s="649">
        <f t="shared" si="62"/>
        <v>203.58</v>
      </c>
      <c r="BE72" s="650">
        <f t="shared" si="63"/>
        <v>73.08</v>
      </c>
      <c r="BF72" s="651">
        <v>1.02</v>
      </c>
      <c r="BG72" s="649">
        <f t="shared" si="64"/>
        <v>31.62</v>
      </c>
      <c r="BH72" s="649">
        <f t="shared" si="65"/>
        <v>0</v>
      </c>
      <c r="BI72" s="649">
        <f t="shared" si="66"/>
        <v>119.34</v>
      </c>
      <c r="BJ72" s="650">
        <f t="shared" si="67"/>
        <v>42.84</v>
      </c>
      <c r="BK72" s="674">
        <v>2.3302579560474701</v>
      </c>
      <c r="BL72" s="674">
        <v>0</v>
      </c>
      <c r="BM72" s="675">
        <v>0</v>
      </c>
      <c r="BN72" s="675">
        <v>0</v>
      </c>
      <c r="BO72" s="662">
        <v>8.3554674059871896</v>
      </c>
      <c r="BP72" s="662">
        <v>1.4506429866225099</v>
      </c>
      <c r="BQ72" s="662">
        <v>2.7446961378128298</v>
      </c>
      <c r="BR72" s="675">
        <v>0.17583551352999999</v>
      </c>
      <c r="BS72" s="652">
        <f t="shared" si="68"/>
        <v>15.056899999999999</v>
      </c>
      <c r="BT72" s="650">
        <f t="shared" si="69"/>
        <v>2427244.9594812738</v>
      </c>
      <c r="BV72" s="668"/>
      <c r="BW72" s="674"/>
      <c r="BX72" s="674"/>
      <c r="BY72" s="675"/>
      <c r="BZ72" s="675"/>
      <c r="CA72" s="662"/>
      <c r="CB72" s="662"/>
      <c r="CC72" s="662"/>
      <c r="CD72" s="675"/>
      <c r="CF72" s="671"/>
      <c r="CG72" s="661"/>
      <c r="CH72" s="661"/>
      <c r="CI72" s="661"/>
      <c r="CJ72" s="88"/>
      <c r="CK72" s="86"/>
      <c r="CL72" s="86"/>
      <c r="CM72" s="87"/>
      <c r="CN72" s="86"/>
      <c r="CO72" s="86"/>
      <c r="CP72" s="86"/>
      <c r="CQ72" s="87"/>
    </row>
    <row r="73" spans="1:95" ht="17.25" customHeight="1" x14ac:dyDescent="0.25">
      <c r="A73" s="664">
        <v>67</v>
      </c>
      <c r="B73" s="647" t="s">
        <v>56</v>
      </c>
      <c r="C73" s="648" t="s">
        <v>615</v>
      </c>
      <c r="D73" s="653">
        <v>209</v>
      </c>
      <c r="E73" s="654">
        <v>8</v>
      </c>
      <c r="F73" s="567">
        <v>0</v>
      </c>
      <c r="G73" s="567">
        <v>20</v>
      </c>
      <c r="H73" s="569">
        <v>8</v>
      </c>
      <c r="I73" s="654">
        <v>0</v>
      </c>
      <c r="J73" s="567">
        <v>0</v>
      </c>
      <c r="K73" s="567">
        <v>0</v>
      </c>
      <c r="L73" s="569">
        <v>0</v>
      </c>
      <c r="M73" s="655">
        <v>0</v>
      </c>
      <c r="N73" s="656">
        <v>0</v>
      </c>
      <c r="O73" s="649">
        <v>0</v>
      </c>
      <c r="P73" s="649">
        <f t="shared" si="36"/>
        <v>0</v>
      </c>
      <c r="Q73" s="649">
        <f t="shared" si="37"/>
        <v>0</v>
      </c>
      <c r="R73" s="649">
        <f t="shared" si="38"/>
        <v>0</v>
      </c>
      <c r="S73" s="660">
        <v>0</v>
      </c>
      <c r="T73" s="649">
        <f t="shared" si="39"/>
        <v>0</v>
      </c>
      <c r="U73" s="649">
        <f t="shared" si="40"/>
        <v>0</v>
      </c>
      <c r="V73" s="650">
        <f t="shared" si="41"/>
        <v>0</v>
      </c>
      <c r="W73" s="655">
        <v>0</v>
      </c>
      <c r="X73" s="656">
        <v>0</v>
      </c>
      <c r="Y73" s="661">
        <v>0</v>
      </c>
      <c r="Z73" s="649">
        <f t="shared" si="42"/>
        <v>0</v>
      </c>
      <c r="AA73" s="649">
        <f t="shared" si="43"/>
        <v>0</v>
      </c>
      <c r="AB73" s="649">
        <f t="shared" si="44"/>
        <v>0</v>
      </c>
      <c r="AC73" s="661">
        <v>0</v>
      </c>
      <c r="AD73" s="649">
        <f t="shared" si="45"/>
        <v>0</v>
      </c>
      <c r="AE73" s="649">
        <f t="shared" si="46"/>
        <v>0</v>
      </c>
      <c r="AF73" s="650">
        <f t="shared" si="47"/>
        <v>0</v>
      </c>
      <c r="AG73" s="655">
        <v>0</v>
      </c>
      <c r="AH73" s="656">
        <v>0</v>
      </c>
      <c r="AI73" s="661">
        <v>0</v>
      </c>
      <c r="AJ73" s="649">
        <f t="shared" si="48"/>
        <v>0</v>
      </c>
      <c r="AK73" s="649">
        <f t="shared" si="49"/>
        <v>0</v>
      </c>
      <c r="AL73" s="649">
        <f t="shared" si="50"/>
        <v>0</v>
      </c>
      <c r="AM73" s="661">
        <v>0</v>
      </c>
      <c r="AN73" s="649">
        <f t="shared" si="51"/>
        <v>0</v>
      </c>
      <c r="AO73" s="649">
        <f t="shared" si="52"/>
        <v>0</v>
      </c>
      <c r="AP73" s="650">
        <f t="shared" si="53"/>
        <v>0</v>
      </c>
      <c r="AQ73" s="655">
        <v>0</v>
      </c>
      <c r="AR73" s="656">
        <v>0</v>
      </c>
      <c r="AS73" s="661">
        <v>0</v>
      </c>
      <c r="AT73" s="649">
        <f t="shared" si="54"/>
        <v>0</v>
      </c>
      <c r="AU73" s="649">
        <f t="shared" si="55"/>
        <v>0</v>
      </c>
      <c r="AV73" s="649">
        <f t="shared" si="56"/>
        <v>0</v>
      </c>
      <c r="AW73" s="661">
        <v>0</v>
      </c>
      <c r="AX73" s="649">
        <f t="shared" si="57"/>
        <v>0</v>
      </c>
      <c r="AY73" s="649">
        <f t="shared" si="58"/>
        <v>0</v>
      </c>
      <c r="AZ73" s="650">
        <f t="shared" si="59"/>
        <v>0</v>
      </c>
      <c r="BA73" s="651">
        <v>1.39</v>
      </c>
      <c r="BB73" s="649">
        <f t="shared" si="60"/>
        <v>11.12</v>
      </c>
      <c r="BC73" s="649">
        <f t="shared" si="61"/>
        <v>0</v>
      </c>
      <c r="BD73" s="649">
        <f t="shared" si="62"/>
        <v>27.799999999999997</v>
      </c>
      <c r="BE73" s="650">
        <f t="shared" si="63"/>
        <v>11.12</v>
      </c>
      <c r="BF73" s="651">
        <v>1.08</v>
      </c>
      <c r="BG73" s="649">
        <f t="shared" si="64"/>
        <v>8.64</v>
      </c>
      <c r="BH73" s="649">
        <f t="shared" si="65"/>
        <v>0</v>
      </c>
      <c r="BI73" s="649">
        <f t="shared" si="66"/>
        <v>21.6</v>
      </c>
      <c r="BJ73" s="650">
        <f t="shared" si="67"/>
        <v>8.64</v>
      </c>
      <c r="BK73" s="674">
        <v>0</v>
      </c>
      <c r="BL73" s="674">
        <v>0</v>
      </c>
      <c r="BM73" s="675">
        <v>0</v>
      </c>
      <c r="BN73" s="675">
        <v>0</v>
      </c>
      <c r="BO73" s="662">
        <v>0</v>
      </c>
      <c r="BP73" s="662">
        <v>0</v>
      </c>
      <c r="BQ73" s="662">
        <v>0</v>
      </c>
      <c r="BR73" s="675">
        <v>0</v>
      </c>
      <c r="BS73" s="652">
        <f t="shared" si="68"/>
        <v>0</v>
      </c>
      <c r="BT73" s="650">
        <f t="shared" si="69"/>
        <v>0</v>
      </c>
      <c r="BV73" s="668"/>
      <c r="BW73" s="674"/>
      <c r="BX73" s="674"/>
      <c r="BY73" s="675"/>
      <c r="BZ73" s="675"/>
      <c r="CA73" s="662"/>
      <c r="CB73" s="662"/>
      <c r="CC73" s="662"/>
      <c r="CD73" s="675"/>
      <c r="CF73" s="671"/>
      <c r="CG73" s="661"/>
      <c r="CH73" s="661"/>
      <c r="CI73" s="661"/>
      <c r="CJ73" s="88"/>
      <c r="CK73" s="86"/>
      <c r="CL73" s="86"/>
      <c r="CM73" s="87"/>
      <c r="CN73" s="86"/>
      <c r="CO73" s="86"/>
      <c r="CP73" s="86"/>
      <c r="CQ73" s="87"/>
    </row>
    <row r="74" spans="1:95" ht="17.25" customHeight="1" x14ac:dyDescent="0.25">
      <c r="A74" s="664">
        <v>68</v>
      </c>
      <c r="B74" s="647" t="s">
        <v>57</v>
      </c>
      <c r="C74" s="648" t="s">
        <v>616</v>
      </c>
      <c r="D74" s="653">
        <v>2817</v>
      </c>
      <c r="E74" s="654">
        <v>66</v>
      </c>
      <c r="F74" s="567">
        <v>0</v>
      </c>
      <c r="G74" s="567">
        <v>197</v>
      </c>
      <c r="H74" s="569">
        <v>75</v>
      </c>
      <c r="I74" s="654">
        <v>69</v>
      </c>
      <c r="J74" s="567">
        <v>0</v>
      </c>
      <c r="K74" s="567">
        <v>197</v>
      </c>
      <c r="L74" s="569">
        <v>124</v>
      </c>
      <c r="M74" s="655">
        <v>2</v>
      </c>
      <c r="N74" s="656">
        <v>0</v>
      </c>
      <c r="O74" s="649">
        <v>691592.19087427005</v>
      </c>
      <c r="P74" s="649">
        <f t="shared" si="36"/>
        <v>10023.075230061884</v>
      </c>
      <c r="Q74" s="649">
        <f t="shared" si="37"/>
        <v>20046.150460123768</v>
      </c>
      <c r="R74" s="649">
        <f t="shared" si="38"/>
        <v>0</v>
      </c>
      <c r="S74" s="660">
        <v>0</v>
      </c>
      <c r="T74" s="649">
        <f t="shared" si="39"/>
        <v>0</v>
      </c>
      <c r="U74" s="649">
        <f t="shared" si="40"/>
        <v>0</v>
      </c>
      <c r="V74" s="650">
        <f t="shared" si="41"/>
        <v>0</v>
      </c>
      <c r="W74" s="655">
        <v>0</v>
      </c>
      <c r="X74" s="656">
        <v>0</v>
      </c>
      <c r="Y74" s="661">
        <v>0</v>
      </c>
      <c r="Z74" s="649">
        <f t="shared" si="42"/>
        <v>0</v>
      </c>
      <c r="AA74" s="649">
        <f t="shared" si="43"/>
        <v>0</v>
      </c>
      <c r="AB74" s="649">
        <f t="shared" si="44"/>
        <v>0</v>
      </c>
      <c r="AC74" s="661">
        <v>0</v>
      </c>
      <c r="AD74" s="649">
        <f t="shared" si="45"/>
        <v>0</v>
      </c>
      <c r="AE74" s="649">
        <f t="shared" si="46"/>
        <v>0</v>
      </c>
      <c r="AF74" s="650">
        <f t="shared" si="47"/>
        <v>0</v>
      </c>
      <c r="AG74" s="655">
        <v>0</v>
      </c>
      <c r="AH74" s="656">
        <v>0</v>
      </c>
      <c r="AI74" s="661">
        <v>1999802.7732984701</v>
      </c>
      <c r="AJ74" s="649">
        <f t="shared" si="48"/>
        <v>10151.283113190204</v>
      </c>
      <c r="AK74" s="649">
        <f t="shared" si="49"/>
        <v>0</v>
      </c>
      <c r="AL74" s="649">
        <f t="shared" si="50"/>
        <v>0</v>
      </c>
      <c r="AM74" s="661">
        <v>878758.28438933997</v>
      </c>
      <c r="AN74" s="649">
        <f t="shared" si="51"/>
        <v>4460.7019512149236</v>
      </c>
      <c r="AO74" s="649">
        <f t="shared" si="52"/>
        <v>0</v>
      </c>
      <c r="AP74" s="650">
        <f t="shared" si="53"/>
        <v>0</v>
      </c>
      <c r="AQ74" s="655">
        <v>1</v>
      </c>
      <c r="AR74" s="656">
        <v>0</v>
      </c>
      <c r="AS74" s="661">
        <v>2208071.1015195702</v>
      </c>
      <c r="AT74" s="649">
        <f t="shared" si="54"/>
        <v>17807.025012254599</v>
      </c>
      <c r="AU74" s="649">
        <f t="shared" si="55"/>
        <v>17807.025012254599</v>
      </c>
      <c r="AV74" s="649">
        <f t="shared" si="56"/>
        <v>0</v>
      </c>
      <c r="AW74" s="661">
        <v>13558.794439415</v>
      </c>
      <c r="AX74" s="649">
        <f t="shared" si="57"/>
        <v>109.34511644689516</v>
      </c>
      <c r="AY74" s="649">
        <f t="shared" si="58"/>
        <v>109.34511644689516</v>
      </c>
      <c r="AZ74" s="650">
        <f t="shared" si="59"/>
        <v>0</v>
      </c>
      <c r="BA74" s="651">
        <v>1.41</v>
      </c>
      <c r="BB74" s="649">
        <f t="shared" si="60"/>
        <v>93.059999999999988</v>
      </c>
      <c r="BC74" s="649">
        <f t="shared" si="61"/>
        <v>0</v>
      </c>
      <c r="BD74" s="649">
        <f t="shared" si="62"/>
        <v>277.77</v>
      </c>
      <c r="BE74" s="650">
        <f t="shared" si="63"/>
        <v>105.75</v>
      </c>
      <c r="BF74" s="651">
        <v>1.32</v>
      </c>
      <c r="BG74" s="649">
        <f t="shared" si="64"/>
        <v>87.12</v>
      </c>
      <c r="BH74" s="649">
        <f t="shared" si="65"/>
        <v>0</v>
      </c>
      <c r="BI74" s="649">
        <f t="shared" si="66"/>
        <v>260.04000000000002</v>
      </c>
      <c r="BJ74" s="650">
        <f t="shared" si="67"/>
        <v>99</v>
      </c>
      <c r="BK74" s="674">
        <v>4.2901456724006204</v>
      </c>
      <c r="BL74" s="674">
        <v>0</v>
      </c>
      <c r="BM74" s="675">
        <v>0</v>
      </c>
      <c r="BN74" s="675">
        <v>0</v>
      </c>
      <c r="BO74" s="662">
        <v>12.4053529330277</v>
      </c>
      <c r="BP74" s="662">
        <v>5.45119089053523</v>
      </c>
      <c r="BQ74" s="662">
        <v>13.697301394571699</v>
      </c>
      <c r="BR74" s="675">
        <v>8.4109109464770002E-2</v>
      </c>
      <c r="BS74" s="652">
        <f t="shared" si="68"/>
        <v>35.928100000000022</v>
      </c>
      <c r="BT74" s="650">
        <f t="shared" si="69"/>
        <v>5791783.1445210641</v>
      </c>
      <c r="BV74" s="668"/>
      <c r="BW74" s="674"/>
      <c r="BX74" s="674"/>
      <c r="BY74" s="675"/>
      <c r="BZ74" s="675"/>
      <c r="CA74" s="662"/>
      <c r="CB74" s="662"/>
      <c r="CC74" s="662"/>
      <c r="CD74" s="675"/>
      <c r="CF74" s="671"/>
      <c r="CG74" s="661"/>
      <c r="CH74" s="661"/>
      <c r="CI74" s="661"/>
      <c r="CJ74" s="88"/>
      <c r="CK74" s="86"/>
      <c r="CL74" s="86"/>
      <c r="CM74" s="87"/>
      <c r="CN74" s="86"/>
      <c r="CO74" s="86"/>
      <c r="CP74" s="86"/>
      <c r="CQ74" s="87"/>
    </row>
    <row r="75" spans="1:95" ht="17.25" customHeight="1" x14ac:dyDescent="0.25">
      <c r="A75" s="664">
        <v>69</v>
      </c>
      <c r="B75" s="647" t="s">
        <v>58</v>
      </c>
      <c r="C75" s="648" t="s">
        <v>617</v>
      </c>
      <c r="D75" s="653">
        <v>261</v>
      </c>
      <c r="E75" s="654">
        <v>2</v>
      </c>
      <c r="F75" s="567">
        <v>0</v>
      </c>
      <c r="G75" s="567">
        <v>15</v>
      </c>
      <c r="H75" s="569">
        <v>4</v>
      </c>
      <c r="I75" s="654">
        <v>0</v>
      </c>
      <c r="J75" s="567">
        <v>0</v>
      </c>
      <c r="K75" s="567">
        <v>0</v>
      </c>
      <c r="L75" s="569">
        <v>0</v>
      </c>
      <c r="M75" s="655">
        <v>0</v>
      </c>
      <c r="N75" s="656">
        <v>0</v>
      </c>
      <c r="O75" s="649">
        <v>0</v>
      </c>
      <c r="P75" s="649">
        <f t="shared" si="36"/>
        <v>0</v>
      </c>
      <c r="Q75" s="649">
        <f t="shared" si="37"/>
        <v>0</v>
      </c>
      <c r="R75" s="649">
        <f t="shared" si="38"/>
        <v>0</v>
      </c>
      <c r="S75" s="660">
        <v>0</v>
      </c>
      <c r="T75" s="649">
        <f t="shared" si="39"/>
        <v>0</v>
      </c>
      <c r="U75" s="649">
        <f t="shared" si="40"/>
        <v>0</v>
      </c>
      <c r="V75" s="650">
        <f t="shared" si="41"/>
        <v>0</v>
      </c>
      <c r="W75" s="655">
        <v>0</v>
      </c>
      <c r="X75" s="656">
        <v>0</v>
      </c>
      <c r="Y75" s="661">
        <v>0</v>
      </c>
      <c r="Z75" s="649">
        <f t="shared" si="42"/>
        <v>0</v>
      </c>
      <c r="AA75" s="649">
        <f t="shared" si="43"/>
        <v>0</v>
      </c>
      <c r="AB75" s="649">
        <f t="shared" si="44"/>
        <v>0</v>
      </c>
      <c r="AC75" s="661">
        <v>0</v>
      </c>
      <c r="AD75" s="649">
        <f t="shared" si="45"/>
        <v>0</v>
      </c>
      <c r="AE75" s="649">
        <f t="shared" si="46"/>
        <v>0</v>
      </c>
      <c r="AF75" s="650">
        <f t="shared" si="47"/>
        <v>0</v>
      </c>
      <c r="AG75" s="655">
        <v>0</v>
      </c>
      <c r="AH75" s="656">
        <v>0</v>
      </c>
      <c r="AI75" s="661">
        <v>0</v>
      </c>
      <c r="AJ75" s="649">
        <f t="shared" si="48"/>
        <v>0</v>
      </c>
      <c r="AK75" s="649">
        <f t="shared" si="49"/>
        <v>0</v>
      </c>
      <c r="AL75" s="649">
        <f t="shared" si="50"/>
        <v>0</v>
      </c>
      <c r="AM75" s="661">
        <v>0</v>
      </c>
      <c r="AN75" s="649">
        <f t="shared" si="51"/>
        <v>0</v>
      </c>
      <c r="AO75" s="649">
        <f t="shared" si="52"/>
        <v>0</v>
      </c>
      <c r="AP75" s="650">
        <f t="shared" si="53"/>
        <v>0</v>
      </c>
      <c r="AQ75" s="655">
        <v>0</v>
      </c>
      <c r="AR75" s="656">
        <v>0</v>
      </c>
      <c r="AS75" s="661">
        <v>0</v>
      </c>
      <c r="AT75" s="649">
        <f t="shared" si="54"/>
        <v>0</v>
      </c>
      <c r="AU75" s="649">
        <f t="shared" si="55"/>
        <v>0</v>
      </c>
      <c r="AV75" s="649">
        <f t="shared" si="56"/>
        <v>0</v>
      </c>
      <c r="AW75" s="661">
        <v>0</v>
      </c>
      <c r="AX75" s="649">
        <f t="shared" si="57"/>
        <v>0</v>
      </c>
      <c r="AY75" s="649">
        <f t="shared" si="58"/>
        <v>0</v>
      </c>
      <c r="AZ75" s="650">
        <f t="shared" si="59"/>
        <v>0</v>
      </c>
      <c r="BA75" s="651">
        <v>1.36</v>
      </c>
      <c r="BB75" s="649">
        <f t="shared" si="60"/>
        <v>2.72</v>
      </c>
      <c r="BC75" s="649">
        <f t="shared" si="61"/>
        <v>0</v>
      </c>
      <c r="BD75" s="649">
        <f t="shared" si="62"/>
        <v>20.400000000000002</v>
      </c>
      <c r="BE75" s="650">
        <f t="shared" si="63"/>
        <v>5.44</v>
      </c>
      <c r="BF75" s="651">
        <v>1.07</v>
      </c>
      <c r="BG75" s="649">
        <f t="shared" si="64"/>
        <v>2.14</v>
      </c>
      <c r="BH75" s="649">
        <f t="shared" si="65"/>
        <v>0</v>
      </c>
      <c r="BI75" s="649">
        <f t="shared" si="66"/>
        <v>16.05</v>
      </c>
      <c r="BJ75" s="650">
        <f t="shared" si="67"/>
        <v>4.28</v>
      </c>
      <c r="BK75" s="674">
        <v>0</v>
      </c>
      <c r="BL75" s="674">
        <v>0</v>
      </c>
      <c r="BM75" s="675">
        <v>0</v>
      </c>
      <c r="BN75" s="675">
        <v>0</v>
      </c>
      <c r="BO75" s="662">
        <v>0</v>
      </c>
      <c r="BP75" s="662">
        <v>0</v>
      </c>
      <c r="BQ75" s="662">
        <v>0</v>
      </c>
      <c r="BR75" s="675">
        <v>0</v>
      </c>
      <c r="BS75" s="652">
        <f t="shared" si="68"/>
        <v>0</v>
      </c>
      <c r="BT75" s="650">
        <f t="shared" si="69"/>
        <v>0</v>
      </c>
      <c r="BV75" s="668"/>
      <c r="BW75" s="674"/>
      <c r="BX75" s="674"/>
      <c r="BY75" s="675"/>
      <c r="BZ75" s="675"/>
      <c r="CA75" s="662"/>
      <c r="CB75" s="662"/>
      <c r="CC75" s="662"/>
      <c r="CD75" s="675"/>
      <c r="CF75" s="671"/>
      <c r="CG75" s="661"/>
      <c r="CH75" s="661"/>
      <c r="CI75" s="661"/>
      <c r="CJ75" s="88"/>
      <c r="CK75" s="86"/>
      <c r="CL75" s="86"/>
      <c r="CM75" s="87"/>
      <c r="CN75" s="86"/>
      <c r="CO75" s="86"/>
      <c r="CP75" s="86"/>
      <c r="CQ75" s="87"/>
    </row>
    <row r="76" spans="1:95" ht="17.25" customHeight="1" x14ac:dyDescent="0.25">
      <c r="A76" s="664">
        <v>70</v>
      </c>
      <c r="B76" s="647" t="s">
        <v>59</v>
      </c>
      <c r="C76" s="648" t="s">
        <v>618</v>
      </c>
      <c r="D76" s="653">
        <v>543</v>
      </c>
      <c r="E76" s="654">
        <v>18</v>
      </c>
      <c r="F76" s="567">
        <v>0</v>
      </c>
      <c r="G76" s="567">
        <v>38</v>
      </c>
      <c r="H76" s="569">
        <v>19</v>
      </c>
      <c r="I76" s="654">
        <v>20</v>
      </c>
      <c r="J76" s="567">
        <v>0</v>
      </c>
      <c r="K76" s="567">
        <v>46</v>
      </c>
      <c r="L76" s="569">
        <v>0</v>
      </c>
      <c r="M76" s="655">
        <v>0</v>
      </c>
      <c r="N76" s="656">
        <v>0</v>
      </c>
      <c r="O76" s="649">
        <v>179649.52755352401</v>
      </c>
      <c r="P76" s="649">
        <f t="shared" si="36"/>
        <v>8982.4763776762011</v>
      </c>
      <c r="Q76" s="649">
        <f t="shared" si="37"/>
        <v>0</v>
      </c>
      <c r="R76" s="649">
        <f t="shared" si="38"/>
        <v>0</v>
      </c>
      <c r="S76" s="660">
        <v>0</v>
      </c>
      <c r="T76" s="649">
        <f t="shared" si="39"/>
        <v>0</v>
      </c>
      <c r="U76" s="649">
        <f t="shared" si="40"/>
        <v>0</v>
      </c>
      <c r="V76" s="650">
        <f t="shared" si="41"/>
        <v>0</v>
      </c>
      <c r="W76" s="655">
        <v>0</v>
      </c>
      <c r="X76" s="656">
        <v>0</v>
      </c>
      <c r="Y76" s="661">
        <v>0</v>
      </c>
      <c r="Z76" s="649">
        <f t="shared" si="42"/>
        <v>0</v>
      </c>
      <c r="AA76" s="649">
        <f t="shared" si="43"/>
        <v>0</v>
      </c>
      <c r="AB76" s="649">
        <f t="shared" si="44"/>
        <v>0</v>
      </c>
      <c r="AC76" s="661">
        <v>0</v>
      </c>
      <c r="AD76" s="649">
        <f t="shared" si="45"/>
        <v>0</v>
      </c>
      <c r="AE76" s="649">
        <f t="shared" si="46"/>
        <v>0</v>
      </c>
      <c r="AF76" s="650">
        <f t="shared" si="47"/>
        <v>0</v>
      </c>
      <c r="AG76" s="655">
        <v>0</v>
      </c>
      <c r="AH76" s="656">
        <v>0</v>
      </c>
      <c r="AI76" s="661">
        <v>614461.570673913</v>
      </c>
      <c r="AJ76" s="649">
        <f t="shared" si="48"/>
        <v>13357.860232041587</v>
      </c>
      <c r="AK76" s="649">
        <f t="shared" si="49"/>
        <v>0</v>
      </c>
      <c r="AL76" s="649">
        <f t="shared" si="50"/>
        <v>0</v>
      </c>
      <c r="AM76" s="661">
        <v>0</v>
      </c>
      <c r="AN76" s="649">
        <f t="shared" si="51"/>
        <v>0</v>
      </c>
      <c r="AO76" s="649">
        <f t="shared" si="52"/>
        <v>0</v>
      </c>
      <c r="AP76" s="650">
        <f t="shared" si="53"/>
        <v>0</v>
      </c>
      <c r="AQ76" s="655">
        <v>0</v>
      </c>
      <c r="AR76" s="656">
        <v>0</v>
      </c>
      <c r="AS76" s="661">
        <v>0</v>
      </c>
      <c r="AT76" s="649">
        <f t="shared" si="54"/>
        <v>0</v>
      </c>
      <c r="AU76" s="649">
        <f t="shared" si="55"/>
        <v>0</v>
      </c>
      <c r="AV76" s="649">
        <f t="shared" si="56"/>
        <v>0</v>
      </c>
      <c r="AW76" s="661">
        <v>0</v>
      </c>
      <c r="AX76" s="649">
        <f t="shared" si="57"/>
        <v>0</v>
      </c>
      <c r="AY76" s="649">
        <f t="shared" si="58"/>
        <v>0</v>
      </c>
      <c r="AZ76" s="650">
        <f t="shared" si="59"/>
        <v>0</v>
      </c>
      <c r="BA76" s="651">
        <v>1.55</v>
      </c>
      <c r="BB76" s="649">
        <f t="shared" si="60"/>
        <v>27.900000000000002</v>
      </c>
      <c r="BC76" s="649">
        <f t="shared" si="61"/>
        <v>0</v>
      </c>
      <c r="BD76" s="649">
        <f t="shared" si="62"/>
        <v>58.9</v>
      </c>
      <c r="BE76" s="650">
        <f t="shared" si="63"/>
        <v>29.45</v>
      </c>
      <c r="BF76" s="651">
        <v>1.06</v>
      </c>
      <c r="BG76" s="649">
        <f t="shared" si="64"/>
        <v>19.080000000000002</v>
      </c>
      <c r="BH76" s="649">
        <f t="shared" si="65"/>
        <v>0</v>
      </c>
      <c r="BI76" s="649">
        <f t="shared" si="66"/>
        <v>40.28</v>
      </c>
      <c r="BJ76" s="650">
        <f t="shared" si="67"/>
        <v>20.14</v>
      </c>
      <c r="BK76" s="674">
        <v>1.11441779324932</v>
      </c>
      <c r="BL76" s="674">
        <v>0</v>
      </c>
      <c r="BM76" s="675">
        <v>0</v>
      </c>
      <c r="BN76" s="675">
        <v>0</v>
      </c>
      <c r="BO76" s="662">
        <v>3.8116822067506799</v>
      </c>
      <c r="BP76" s="662">
        <v>0</v>
      </c>
      <c r="BQ76" s="662">
        <v>0</v>
      </c>
      <c r="BR76" s="675">
        <v>0</v>
      </c>
      <c r="BS76" s="652">
        <f t="shared" si="68"/>
        <v>4.9260999999999999</v>
      </c>
      <c r="BT76" s="650">
        <f t="shared" si="69"/>
        <v>794111.09822743747</v>
      </c>
      <c r="BV76" s="668"/>
      <c r="BW76" s="674"/>
      <c r="BX76" s="674"/>
      <c r="BY76" s="675"/>
      <c r="BZ76" s="675"/>
      <c r="CA76" s="662"/>
      <c r="CB76" s="662"/>
      <c r="CC76" s="662"/>
      <c r="CD76" s="675"/>
      <c r="CF76" s="671"/>
      <c r="CG76" s="661"/>
      <c r="CH76" s="661"/>
      <c r="CI76" s="661"/>
      <c r="CJ76" s="88"/>
      <c r="CK76" s="86"/>
      <c r="CL76" s="86"/>
      <c r="CM76" s="87"/>
      <c r="CN76" s="86"/>
      <c r="CO76" s="86"/>
      <c r="CP76" s="86"/>
      <c r="CQ76" s="87"/>
    </row>
    <row r="77" spans="1:95" ht="17.25" customHeight="1" x14ac:dyDescent="0.25">
      <c r="A77" s="664">
        <v>71</v>
      </c>
      <c r="B77" s="647" t="s">
        <v>486</v>
      </c>
      <c r="C77" s="648" t="s">
        <v>619</v>
      </c>
      <c r="D77" s="653">
        <v>5980</v>
      </c>
      <c r="E77" s="654">
        <v>96</v>
      </c>
      <c r="F77" s="567">
        <v>0</v>
      </c>
      <c r="G77" s="567">
        <v>353</v>
      </c>
      <c r="H77" s="569">
        <v>161</v>
      </c>
      <c r="I77" s="654">
        <v>94</v>
      </c>
      <c r="J77" s="567">
        <v>0</v>
      </c>
      <c r="K77" s="567">
        <v>298</v>
      </c>
      <c r="L77" s="569">
        <v>0</v>
      </c>
      <c r="M77" s="655">
        <v>1</v>
      </c>
      <c r="N77" s="656">
        <v>0</v>
      </c>
      <c r="O77" s="649">
        <v>1054001.4208174199</v>
      </c>
      <c r="P77" s="649">
        <f t="shared" si="36"/>
        <v>11212.781072525744</v>
      </c>
      <c r="Q77" s="649">
        <f t="shared" si="37"/>
        <v>11212.781072525744</v>
      </c>
      <c r="R77" s="649">
        <f t="shared" si="38"/>
        <v>0</v>
      </c>
      <c r="S77" s="660">
        <v>0</v>
      </c>
      <c r="T77" s="649">
        <f t="shared" si="39"/>
        <v>0</v>
      </c>
      <c r="U77" s="649">
        <f t="shared" si="40"/>
        <v>0</v>
      </c>
      <c r="V77" s="650">
        <f t="shared" si="41"/>
        <v>0</v>
      </c>
      <c r="W77" s="655">
        <v>0</v>
      </c>
      <c r="X77" s="656">
        <v>0</v>
      </c>
      <c r="Y77" s="661">
        <v>0</v>
      </c>
      <c r="Z77" s="649">
        <f t="shared" si="42"/>
        <v>0</v>
      </c>
      <c r="AA77" s="649">
        <f t="shared" si="43"/>
        <v>0</v>
      </c>
      <c r="AB77" s="649">
        <f t="shared" si="44"/>
        <v>0</v>
      </c>
      <c r="AC77" s="661">
        <v>0</v>
      </c>
      <c r="AD77" s="649">
        <f t="shared" si="45"/>
        <v>0</v>
      </c>
      <c r="AE77" s="649">
        <f t="shared" si="46"/>
        <v>0</v>
      </c>
      <c r="AF77" s="650">
        <f t="shared" si="47"/>
        <v>0</v>
      </c>
      <c r="AG77" s="655">
        <v>11</v>
      </c>
      <c r="AH77" s="656">
        <v>0</v>
      </c>
      <c r="AI77" s="661">
        <v>3275154.2079554098</v>
      </c>
      <c r="AJ77" s="649">
        <f t="shared" si="48"/>
        <v>10990.450362266476</v>
      </c>
      <c r="AK77" s="649">
        <f t="shared" si="49"/>
        <v>120894.95398493124</v>
      </c>
      <c r="AL77" s="649">
        <f t="shared" si="50"/>
        <v>0</v>
      </c>
      <c r="AM77" s="661">
        <v>0</v>
      </c>
      <c r="AN77" s="649">
        <f t="shared" si="51"/>
        <v>0</v>
      </c>
      <c r="AO77" s="649">
        <f t="shared" si="52"/>
        <v>0</v>
      </c>
      <c r="AP77" s="650">
        <f t="shared" si="53"/>
        <v>0</v>
      </c>
      <c r="AQ77" s="655">
        <v>0</v>
      </c>
      <c r="AR77" s="656">
        <v>0</v>
      </c>
      <c r="AS77" s="661">
        <v>0</v>
      </c>
      <c r="AT77" s="649">
        <f t="shared" si="54"/>
        <v>0</v>
      </c>
      <c r="AU77" s="649">
        <f t="shared" si="55"/>
        <v>0</v>
      </c>
      <c r="AV77" s="649">
        <f t="shared" si="56"/>
        <v>0</v>
      </c>
      <c r="AW77" s="661">
        <v>0</v>
      </c>
      <c r="AX77" s="649">
        <f t="shared" si="57"/>
        <v>0</v>
      </c>
      <c r="AY77" s="649">
        <f t="shared" si="58"/>
        <v>0</v>
      </c>
      <c r="AZ77" s="650">
        <f t="shared" si="59"/>
        <v>0</v>
      </c>
      <c r="BA77" s="651">
        <v>1.33</v>
      </c>
      <c r="BB77" s="649">
        <f t="shared" si="60"/>
        <v>127.68</v>
      </c>
      <c r="BC77" s="649">
        <f t="shared" si="61"/>
        <v>0</v>
      </c>
      <c r="BD77" s="649">
        <f t="shared" si="62"/>
        <v>469.49</v>
      </c>
      <c r="BE77" s="650">
        <f t="shared" si="63"/>
        <v>214.13000000000002</v>
      </c>
      <c r="BF77" s="651">
        <v>1.36</v>
      </c>
      <c r="BG77" s="649">
        <f t="shared" si="64"/>
        <v>130.56</v>
      </c>
      <c r="BH77" s="649">
        <f t="shared" si="65"/>
        <v>0</v>
      </c>
      <c r="BI77" s="649">
        <f t="shared" si="66"/>
        <v>480.08000000000004</v>
      </c>
      <c r="BJ77" s="650">
        <f t="shared" si="67"/>
        <v>218.96</v>
      </c>
      <c r="BK77" s="674">
        <v>6.5382745697399303</v>
      </c>
      <c r="BL77" s="674">
        <v>0</v>
      </c>
      <c r="BM77" s="675">
        <v>0</v>
      </c>
      <c r="BN77" s="675">
        <v>0</v>
      </c>
      <c r="BO77" s="662">
        <v>20.316725430260099</v>
      </c>
      <c r="BP77" s="662">
        <v>0</v>
      </c>
      <c r="BQ77" s="662">
        <v>0</v>
      </c>
      <c r="BR77" s="675">
        <v>0</v>
      </c>
      <c r="BS77" s="652">
        <f t="shared" si="68"/>
        <v>26.855000000000029</v>
      </c>
      <c r="BT77" s="650">
        <f t="shared" si="69"/>
        <v>4329155.6287728334</v>
      </c>
      <c r="BV77" s="668"/>
      <c r="BW77" s="674"/>
      <c r="BX77" s="674"/>
      <c r="BY77" s="675"/>
      <c r="BZ77" s="675"/>
      <c r="CA77" s="662"/>
      <c r="CB77" s="662"/>
      <c r="CC77" s="662"/>
      <c r="CD77" s="675"/>
      <c r="CF77" s="671"/>
      <c r="CG77" s="661"/>
      <c r="CH77" s="661"/>
      <c r="CI77" s="661"/>
      <c r="CJ77" s="88"/>
      <c r="CK77" s="86"/>
      <c r="CL77" s="86"/>
      <c r="CM77" s="87"/>
      <c r="CN77" s="86"/>
      <c r="CO77" s="86"/>
      <c r="CP77" s="86"/>
      <c r="CQ77" s="87"/>
    </row>
    <row r="78" spans="1:95" ht="17.25" customHeight="1" x14ac:dyDescent="0.25">
      <c r="A78" s="664">
        <v>72</v>
      </c>
      <c r="B78" s="647" t="s">
        <v>60</v>
      </c>
      <c r="C78" s="648" t="s">
        <v>620</v>
      </c>
      <c r="D78" s="653">
        <v>2237</v>
      </c>
      <c r="E78" s="654">
        <v>39</v>
      </c>
      <c r="F78" s="567">
        <v>0</v>
      </c>
      <c r="G78" s="567">
        <v>127</v>
      </c>
      <c r="H78" s="569">
        <v>53</v>
      </c>
      <c r="I78" s="654">
        <v>0</v>
      </c>
      <c r="J78" s="567">
        <v>0</v>
      </c>
      <c r="K78" s="567">
        <v>0</v>
      </c>
      <c r="L78" s="569">
        <v>0</v>
      </c>
      <c r="M78" s="655">
        <v>0</v>
      </c>
      <c r="N78" s="656">
        <v>0</v>
      </c>
      <c r="O78" s="649">
        <v>0</v>
      </c>
      <c r="P78" s="649">
        <f t="shared" si="36"/>
        <v>0</v>
      </c>
      <c r="Q78" s="649">
        <f t="shared" si="37"/>
        <v>0</v>
      </c>
      <c r="R78" s="649">
        <f t="shared" si="38"/>
        <v>0</v>
      </c>
      <c r="S78" s="660">
        <v>0</v>
      </c>
      <c r="T78" s="649">
        <f t="shared" si="39"/>
        <v>0</v>
      </c>
      <c r="U78" s="649">
        <f t="shared" si="40"/>
        <v>0</v>
      </c>
      <c r="V78" s="650">
        <f t="shared" si="41"/>
        <v>0</v>
      </c>
      <c r="W78" s="655">
        <v>0</v>
      </c>
      <c r="X78" s="656">
        <v>0</v>
      </c>
      <c r="Y78" s="661">
        <v>0</v>
      </c>
      <c r="Z78" s="649">
        <f t="shared" si="42"/>
        <v>0</v>
      </c>
      <c r="AA78" s="649">
        <f t="shared" si="43"/>
        <v>0</v>
      </c>
      <c r="AB78" s="649">
        <f t="shared" si="44"/>
        <v>0</v>
      </c>
      <c r="AC78" s="661">
        <v>0</v>
      </c>
      <c r="AD78" s="649">
        <f t="shared" si="45"/>
        <v>0</v>
      </c>
      <c r="AE78" s="649">
        <f t="shared" si="46"/>
        <v>0</v>
      </c>
      <c r="AF78" s="650">
        <f t="shared" si="47"/>
        <v>0</v>
      </c>
      <c r="AG78" s="655">
        <v>0</v>
      </c>
      <c r="AH78" s="656">
        <v>0</v>
      </c>
      <c r="AI78" s="661">
        <v>0</v>
      </c>
      <c r="AJ78" s="649">
        <f t="shared" si="48"/>
        <v>0</v>
      </c>
      <c r="AK78" s="649">
        <f t="shared" si="49"/>
        <v>0</v>
      </c>
      <c r="AL78" s="649">
        <f t="shared" si="50"/>
        <v>0</v>
      </c>
      <c r="AM78" s="661">
        <v>0</v>
      </c>
      <c r="AN78" s="649">
        <f t="shared" si="51"/>
        <v>0</v>
      </c>
      <c r="AO78" s="649">
        <f t="shared" si="52"/>
        <v>0</v>
      </c>
      <c r="AP78" s="650">
        <f t="shared" si="53"/>
        <v>0</v>
      </c>
      <c r="AQ78" s="655">
        <v>0</v>
      </c>
      <c r="AR78" s="656">
        <v>0</v>
      </c>
      <c r="AS78" s="661">
        <v>0</v>
      </c>
      <c r="AT78" s="649">
        <f t="shared" si="54"/>
        <v>0</v>
      </c>
      <c r="AU78" s="649">
        <f t="shared" si="55"/>
        <v>0</v>
      </c>
      <c r="AV78" s="649">
        <f t="shared" si="56"/>
        <v>0</v>
      </c>
      <c r="AW78" s="661">
        <v>0</v>
      </c>
      <c r="AX78" s="649">
        <f t="shared" si="57"/>
        <v>0</v>
      </c>
      <c r="AY78" s="649">
        <f t="shared" si="58"/>
        <v>0</v>
      </c>
      <c r="AZ78" s="650">
        <f t="shared" si="59"/>
        <v>0</v>
      </c>
      <c r="BA78" s="651">
        <v>1.3</v>
      </c>
      <c r="BB78" s="649">
        <f t="shared" si="60"/>
        <v>50.7</v>
      </c>
      <c r="BC78" s="649">
        <f t="shared" si="61"/>
        <v>0</v>
      </c>
      <c r="BD78" s="649">
        <f t="shared" si="62"/>
        <v>165.1</v>
      </c>
      <c r="BE78" s="650">
        <f t="shared" si="63"/>
        <v>68.900000000000006</v>
      </c>
      <c r="BF78" s="651">
        <v>1.1100000000000001</v>
      </c>
      <c r="BG78" s="649">
        <f t="shared" si="64"/>
        <v>43.290000000000006</v>
      </c>
      <c r="BH78" s="649">
        <f t="shared" si="65"/>
        <v>0</v>
      </c>
      <c r="BI78" s="649">
        <f t="shared" si="66"/>
        <v>140.97</v>
      </c>
      <c r="BJ78" s="650">
        <f t="shared" si="67"/>
        <v>58.830000000000005</v>
      </c>
      <c r="BK78" s="674">
        <v>0</v>
      </c>
      <c r="BL78" s="674">
        <v>0</v>
      </c>
      <c r="BM78" s="675">
        <v>0</v>
      </c>
      <c r="BN78" s="675">
        <v>0</v>
      </c>
      <c r="BO78" s="662">
        <v>0</v>
      </c>
      <c r="BP78" s="662">
        <v>0</v>
      </c>
      <c r="BQ78" s="662">
        <v>0</v>
      </c>
      <c r="BR78" s="675">
        <v>0</v>
      </c>
      <c r="BS78" s="652">
        <f t="shared" si="68"/>
        <v>0</v>
      </c>
      <c r="BT78" s="650">
        <f t="shared" si="69"/>
        <v>0</v>
      </c>
      <c r="BV78" s="668"/>
      <c r="BW78" s="674"/>
      <c r="BX78" s="674"/>
      <c r="BY78" s="675"/>
      <c r="BZ78" s="675"/>
      <c r="CA78" s="662"/>
      <c r="CB78" s="662"/>
      <c r="CC78" s="662"/>
      <c r="CD78" s="675"/>
      <c r="CF78" s="671"/>
      <c r="CG78" s="661"/>
      <c r="CH78" s="661"/>
      <c r="CI78" s="661"/>
      <c r="CJ78" s="88"/>
      <c r="CK78" s="86"/>
      <c r="CL78" s="86"/>
      <c r="CM78" s="87"/>
      <c r="CN78" s="86"/>
      <c r="CO78" s="86"/>
      <c r="CP78" s="86"/>
      <c r="CQ78" s="87"/>
    </row>
    <row r="79" spans="1:95" ht="17.25" customHeight="1" x14ac:dyDescent="0.25">
      <c r="A79" s="664">
        <v>73</v>
      </c>
      <c r="B79" s="647" t="s">
        <v>61</v>
      </c>
      <c r="C79" s="648" t="s">
        <v>621</v>
      </c>
      <c r="D79" s="653">
        <v>2390</v>
      </c>
      <c r="E79" s="654">
        <v>47</v>
      </c>
      <c r="F79" s="567">
        <v>0</v>
      </c>
      <c r="G79" s="567">
        <v>147</v>
      </c>
      <c r="H79" s="569">
        <v>61</v>
      </c>
      <c r="I79" s="654">
        <v>47</v>
      </c>
      <c r="J79" s="567">
        <v>0</v>
      </c>
      <c r="K79" s="567">
        <v>147</v>
      </c>
      <c r="L79" s="569">
        <v>0</v>
      </c>
      <c r="M79" s="655">
        <v>0</v>
      </c>
      <c r="N79" s="656">
        <v>0</v>
      </c>
      <c r="O79" s="649">
        <v>366417.03153521899</v>
      </c>
      <c r="P79" s="649">
        <f t="shared" si="36"/>
        <v>7796.1070539408292</v>
      </c>
      <c r="Q79" s="649">
        <f t="shared" si="37"/>
        <v>0</v>
      </c>
      <c r="R79" s="649">
        <f t="shared" si="38"/>
        <v>0</v>
      </c>
      <c r="S79" s="660">
        <v>0</v>
      </c>
      <c r="T79" s="649">
        <f t="shared" si="39"/>
        <v>0</v>
      </c>
      <c r="U79" s="649">
        <f t="shared" si="40"/>
        <v>0</v>
      </c>
      <c r="V79" s="650">
        <f t="shared" si="41"/>
        <v>0</v>
      </c>
      <c r="W79" s="655">
        <v>0</v>
      </c>
      <c r="X79" s="656">
        <v>0</v>
      </c>
      <c r="Y79" s="661">
        <v>0</v>
      </c>
      <c r="Z79" s="649">
        <f t="shared" si="42"/>
        <v>0</v>
      </c>
      <c r="AA79" s="649">
        <f t="shared" si="43"/>
        <v>0</v>
      </c>
      <c r="AB79" s="649">
        <f t="shared" si="44"/>
        <v>0</v>
      </c>
      <c r="AC79" s="661">
        <v>0</v>
      </c>
      <c r="AD79" s="649">
        <f t="shared" si="45"/>
        <v>0</v>
      </c>
      <c r="AE79" s="649">
        <f t="shared" si="46"/>
        <v>0</v>
      </c>
      <c r="AF79" s="650">
        <f t="shared" si="47"/>
        <v>0</v>
      </c>
      <c r="AG79" s="655">
        <v>0</v>
      </c>
      <c r="AH79" s="656">
        <v>0</v>
      </c>
      <c r="AI79" s="661">
        <v>1661845.9811498199</v>
      </c>
      <c r="AJ79" s="649">
        <f t="shared" si="48"/>
        <v>11305.074701699456</v>
      </c>
      <c r="AK79" s="649">
        <f t="shared" si="49"/>
        <v>0</v>
      </c>
      <c r="AL79" s="649">
        <f t="shared" si="50"/>
        <v>0</v>
      </c>
      <c r="AM79" s="661">
        <v>0</v>
      </c>
      <c r="AN79" s="649">
        <f t="shared" si="51"/>
        <v>0</v>
      </c>
      <c r="AO79" s="649">
        <f t="shared" si="52"/>
        <v>0</v>
      </c>
      <c r="AP79" s="650">
        <f t="shared" si="53"/>
        <v>0</v>
      </c>
      <c r="AQ79" s="655">
        <v>0</v>
      </c>
      <c r="AR79" s="656">
        <v>0</v>
      </c>
      <c r="AS79" s="661">
        <v>0</v>
      </c>
      <c r="AT79" s="649">
        <f t="shared" si="54"/>
        <v>0</v>
      </c>
      <c r="AU79" s="649">
        <f t="shared" si="55"/>
        <v>0</v>
      </c>
      <c r="AV79" s="649">
        <f t="shared" si="56"/>
        <v>0</v>
      </c>
      <c r="AW79" s="661">
        <v>0</v>
      </c>
      <c r="AX79" s="649">
        <f t="shared" si="57"/>
        <v>0</v>
      </c>
      <c r="AY79" s="649">
        <f t="shared" si="58"/>
        <v>0</v>
      </c>
      <c r="AZ79" s="650">
        <f t="shared" si="59"/>
        <v>0</v>
      </c>
      <c r="BA79" s="651">
        <v>1.5</v>
      </c>
      <c r="BB79" s="649">
        <f t="shared" si="60"/>
        <v>70.5</v>
      </c>
      <c r="BC79" s="649">
        <f t="shared" si="61"/>
        <v>0</v>
      </c>
      <c r="BD79" s="649">
        <f t="shared" si="62"/>
        <v>220.5</v>
      </c>
      <c r="BE79" s="650">
        <f t="shared" si="63"/>
        <v>91.5</v>
      </c>
      <c r="BF79" s="651">
        <v>1.17</v>
      </c>
      <c r="BG79" s="649">
        <f t="shared" si="64"/>
        <v>54.989999999999995</v>
      </c>
      <c r="BH79" s="649">
        <f t="shared" si="65"/>
        <v>0</v>
      </c>
      <c r="BI79" s="649">
        <f t="shared" si="66"/>
        <v>171.98999999999998</v>
      </c>
      <c r="BJ79" s="650">
        <f t="shared" si="67"/>
        <v>71.36999999999999</v>
      </c>
      <c r="BK79" s="674">
        <v>2.2729904456374701</v>
      </c>
      <c r="BL79" s="674">
        <v>0</v>
      </c>
      <c r="BM79" s="675">
        <v>0</v>
      </c>
      <c r="BN79" s="675">
        <v>0</v>
      </c>
      <c r="BO79" s="662">
        <v>10.308909554362501</v>
      </c>
      <c r="BP79" s="662">
        <v>0</v>
      </c>
      <c r="BQ79" s="662">
        <v>0</v>
      </c>
      <c r="BR79" s="675">
        <v>0</v>
      </c>
      <c r="BS79" s="652">
        <f t="shared" si="68"/>
        <v>12.581899999999971</v>
      </c>
      <c r="BT79" s="650">
        <f t="shared" si="69"/>
        <v>2028263.0126850393</v>
      </c>
      <c r="BV79" s="668"/>
      <c r="BW79" s="674"/>
      <c r="BX79" s="674"/>
      <c r="BY79" s="675"/>
      <c r="BZ79" s="675"/>
      <c r="CA79" s="662"/>
      <c r="CB79" s="662"/>
      <c r="CC79" s="662"/>
      <c r="CD79" s="675"/>
      <c r="CF79" s="671"/>
      <c r="CG79" s="661"/>
      <c r="CH79" s="661"/>
      <c r="CI79" s="661"/>
      <c r="CJ79" s="88"/>
      <c r="CK79" s="86"/>
      <c r="CL79" s="86"/>
      <c r="CM79" s="87"/>
      <c r="CN79" s="86"/>
      <c r="CO79" s="86"/>
      <c r="CP79" s="86"/>
      <c r="CQ79" s="87"/>
    </row>
    <row r="80" spans="1:95" ht="17.25" customHeight="1" x14ac:dyDescent="0.25">
      <c r="A80" s="664">
        <v>74</v>
      </c>
      <c r="B80" s="647" t="s">
        <v>62</v>
      </c>
      <c r="C80" s="648" t="s">
        <v>622</v>
      </c>
      <c r="D80" s="653">
        <v>1467</v>
      </c>
      <c r="E80" s="654">
        <v>23</v>
      </c>
      <c r="F80" s="567">
        <v>0</v>
      </c>
      <c r="G80" s="567">
        <v>88</v>
      </c>
      <c r="H80" s="569">
        <v>44</v>
      </c>
      <c r="I80" s="654">
        <v>30</v>
      </c>
      <c r="J80" s="567">
        <v>0</v>
      </c>
      <c r="K80" s="567">
        <v>97</v>
      </c>
      <c r="L80" s="569">
        <v>15</v>
      </c>
      <c r="M80" s="655">
        <v>0</v>
      </c>
      <c r="N80" s="656">
        <v>0</v>
      </c>
      <c r="O80" s="649">
        <v>353543.70235458098</v>
      </c>
      <c r="P80" s="649">
        <f t="shared" si="36"/>
        <v>11784.790078486032</v>
      </c>
      <c r="Q80" s="649">
        <f t="shared" si="37"/>
        <v>0</v>
      </c>
      <c r="R80" s="649">
        <f t="shared" si="38"/>
        <v>0</v>
      </c>
      <c r="S80" s="660">
        <v>0</v>
      </c>
      <c r="T80" s="649">
        <f t="shared" si="39"/>
        <v>0</v>
      </c>
      <c r="U80" s="649">
        <f t="shared" si="40"/>
        <v>0</v>
      </c>
      <c r="V80" s="650">
        <f t="shared" si="41"/>
        <v>0</v>
      </c>
      <c r="W80" s="655">
        <v>0</v>
      </c>
      <c r="X80" s="656">
        <v>0</v>
      </c>
      <c r="Y80" s="661">
        <v>0</v>
      </c>
      <c r="Z80" s="649">
        <f t="shared" si="42"/>
        <v>0</v>
      </c>
      <c r="AA80" s="649">
        <f t="shared" si="43"/>
        <v>0</v>
      </c>
      <c r="AB80" s="649">
        <f t="shared" si="44"/>
        <v>0</v>
      </c>
      <c r="AC80" s="661">
        <v>0</v>
      </c>
      <c r="AD80" s="649">
        <f t="shared" si="45"/>
        <v>0</v>
      </c>
      <c r="AE80" s="649">
        <f t="shared" si="46"/>
        <v>0</v>
      </c>
      <c r="AF80" s="650">
        <f t="shared" si="47"/>
        <v>0</v>
      </c>
      <c r="AG80" s="655">
        <v>5</v>
      </c>
      <c r="AH80" s="656">
        <v>0</v>
      </c>
      <c r="AI80" s="661">
        <v>1139095.6743795101</v>
      </c>
      <c r="AJ80" s="649">
        <f t="shared" si="48"/>
        <v>11743.254375046496</v>
      </c>
      <c r="AK80" s="649">
        <f t="shared" si="49"/>
        <v>58716.27187523248</v>
      </c>
      <c r="AL80" s="649">
        <f t="shared" si="50"/>
        <v>0</v>
      </c>
      <c r="AM80" s="661">
        <v>0</v>
      </c>
      <c r="AN80" s="649">
        <f t="shared" si="51"/>
        <v>0</v>
      </c>
      <c r="AO80" s="649">
        <f t="shared" si="52"/>
        <v>0</v>
      </c>
      <c r="AP80" s="650">
        <f t="shared" si="53"/>
        <v>0</v>
      </c>
      <c r="AQ80" s="655">
        <v>0</v>
      </c>
      <c r="AR80" s="656">
        <v>0</v>
      </c>
      <c r="AS80" s="661">
        <v>311226.51678312902</v>
      </c>
      <c r="AT80" s="649">
        <f t="shared" si="54"/>
        <v>20748.434452208599</v>
      </c>
      <c r="AU80" s="649">
        <f t="shared" si="55"/>
        <v>0</v>
      </c>
      <c r="AV80" s="649">
        <f t="shared" si="56"/>
        <v>0</v>
      </c>
      <c r="AW80" s="661">
        <v>0</v>
      </c>
      <c r="AX80" s="649">
        <f t="shared" si="57"/>
        <v>0</v>
      </c>
      <c r="AY80" s="649">
        <f t="shared" si="58"/>
        <v>0</v>
      </c>
      <c r="AZ80" s="650">
        <f t="shared" si="59"/>
        <v>0</v>
      </c>
      <c r="BA80" s="651">
        <v>1.38</v>
      </c>
      <c r="BB80" s="649">
        <f t="shared" si="60"/>
        <v>31.74</v>
      </c>
      <c r="BC80" s="649">
        <f t="shared" si="61"/>
        <v>0</v>
      </c>
      <c r="BD80" s="649">
        <f t="shared" si="62"/>
        <v>121.44</v>
      </c>
      <c r="BE80" s="650">
        <f t="shared" si="63"/>
        <v>60.72</v>
      </c>
      <c r="BF80" s="651">
        <v>1.26</v>
      </c>
      <c r="BG80" s="649">
        <f t="shared" si="64"/>
        <v>28.98</v>
      </c>
      <c r="BH80" s="649">
        <f t="shared" si="65"/>
        <v>0</v>
      </c>
      <c r="BI80" s="649">
        <f t="shared" si="66"/>
        <v>110.88</v>
      </c>
      <c r="BJ80" s="650">
        <f t="shared" si="67"/>
        <v>55.44</v>
      </c>
      <c r="BK80" s="674">
        <v>2.1931334747195601</v>
      </c>
      <c r="BL80" s="674">
        <v>0</v>
      </c>
      <c r="BM80" s="675">
        <v>0</v>
      </c>
      <c r="BN80" s="675">
        <v>0</v>
      </c>
      <c r="BO80" s="662">
        <v>7.0661387482004701</v>
      </c>
      <c r="BP80" s="662">
        <v>0</v>
      </c>
      <c r="BQ80" s="662">
        <v>1.93062777707997</v>
      </c>
      <c r="BR80" s="675">
        <v>0</v>
      </c>
      <c r="BS80" s="652">
        <f t="shared" si="68"/>
        <v>11.1899</v>
      </c>
      <c r="BT80" s="650">
        <f t="shared" si="69"/>
        <v>1803865.893517225</v>
      </c>
      <c r="BV80" s="668"/>
      <c r="BW80" s="674"/>
      <c r="BX80" s="674"/>
      <c r="BY80" s="675"/>
      <c r="BZ80" s="675"/>
      <c r="CA80" s="662"/>
      <c r="CB80" s="662"/>
      <c r="CC80" s="662"/>
      <c r="CD80" s="675"/>
      <c r="CF80" s="671"/>
      <c r="CG80" s="661"/>
      <c r="CH80" s="661"/>
      <c r="CI80" s="661"/>
      <c r="CJ80" s="88"/>
      <c r="CK80" s="86"/>
      <c r="CL80" s="86"/>
      <c r="CM80" s="87"/>
      <c r="CN80" s="86"/>
      <c r="CO80" s="86"/>
      <c r="CP80" s="86"/>
      <c r="CQ80" s="87"/>
    </row>
    <row r="81" spans="1:95" ht="17.25" customHeight="1" x14ac:dyDescent="0.25">
      <c r="A81" s="664">
        <v>75</v>
      </c>
      <c r="B81" s="647" t="s">
        <v>63</v>
      </c>
      <c r="C81" s="648" t="s">
        <v>623</v>
      </c>
      <c r="D81" s="653">
        <v>2896</v>
      </c>
      <c r="E81" s="654">
        <v>49</v>
      </c>
      <c r="F81" s="567">
        <v>1</v>
      </c>
      <c r="G81" s="567">
        <v>180</v>
      </c>
      <c r="H81" s="569">
        <v>92</v>
      </c>
      <c r="I81" s="654">
        <v>55</v>
      </c>
      <c r="J81" s="567">
        <v>0</v>
      </c>
      <c r="K81" s="567">
        <v>196</v>
      </c>
      <c r="L81" s="569">
        <v>97</v>
      </c>
      <c r="M81" s="655">
        <v>3</v>
      </c>
      <c r="N81" s="656">
        <v>0</v>
      </c>
      <c r="O81" s="649">
        <v>556321.88079385902</v>
      </c>
      <c r="P81" s="649">
        <f t="shared" si="36"/>
        <v>10114.943287161073</v>
      </c>
      <c r="Q81" s="649">
        <f t="shared" si="37"/>
        <v>30344.82986148322</v>
      </c>
      <c r="R81" s="649">
        <f t="shared" si="38"/>
        <v>0</v>
      </c>
      <c r="S81" s="660">
        <v>75014.018155238999</v>
      </c>
      <c r="T81" s="649">
        <f t="shared" si="39"/>
        <v>1363.8912391861636</v>
      </c>
      <c r="U81" s="649">
        <f t="shared" si="40"/>
        <v>4091.6737175584908</v>
      </c>
      <c r="V81" s="650">
        <f t="shared" si="41"/>
        <v>0</v>
      </c>
      <c r="W81" s="655">
        <v>0</v>
      </c>
      <c r="X81" s="656">
        <v>0</v>
      </c>
      <c r="Y81" s="661">
        <v>0</v>
      </c>
      <c r="Z81" s="649">
        <f t="shared" si="42"/>
        <v>0</v>
      </c>
      <c r="AA81" s="649">
        <f t="shared" si="43"/>
        <v>0</v>
      </c>
      <c r="AB81" s="649">
        <f t="shared" si="44"/>
        <v>0</v>
      </c>
      <c r="AC81" s="661">
        <v>0</v>
      </c>
      <c r="AD81" s="649">
        <f t="shared" si="45"/>
        <v>0</v>
      </c>
      <c r="AE81" s="649">
        <f t="shared" si="46"/>
        <v>0</v>
      </c>
      <c r="AF81" s="650">
        <f t="shared" si="47"/>
        <v>0</v>
      </c>
      <c r="AG81" s="655">
        <v>8</v>
      </c>
      <c r="AH81" s="656">
        <v>0</v>
      </c>
      <c r="AI81" s="661">
        <v>2050896.5579633999</v>
      </c>
      <c r="AJ81" s="649">
        <f t="shared" si="48"/>
        <v>10463.757948792856</v>
      </c>
      <c r="AK81" s="649">
        <f t="shared" si="49"/>
        <v>83710.063590342848</v>
      </c>
      <c r="AL81" s="649">
        <f t="shared" si="50"/>
        <v>0</v>
      </c>
      <c r="AM81" s="661">
        <v>642904.78975652403</v>
      </c>
      <c r="AN81" s="649">
        <f t="shared" si="51"/>
        <v>3280.1264783496122</v>
      </c>
      <c r="AO81" s="649">
        <f t="shared" si="52"/>
        <v>26241.011826796897</v>
      </c>
      <c r="AP81" s="650">
        <f t="shared" si="53"/>
        <v>0</v>
      </c>
      <c r="AQ81" s="655">
        <v>2</v>
      </c>
      <c r="AR81" s="656">
        <v>0</v>
      </c>
      <c r="AS81" s="661">
        <v>1584115.44172441</v>
      </c>
      <c r="AT81" s="649">
        <f t="shared" si="54"/>
        <v>16331.087028086702</v>
      </c>
      <c r="AU81" s="649">
        <f t="shared" si="55"/>
        <v>32662.174056173404</v>
      </c>
      <c r="AV81" s="649">
        <f t="shared" si="56"/>
        <v>0</v>
      </c>
      <c r="AW81" s="661">
        <v>14071.691693143999</v>
      </c>
      <c r="AX81" s="649">
        <f t="shared" si="57"/>
        <v>145.06898652725772</v>
      </c>
      <c r="AY81" s="649">
        <f t="shared" si="58"/>
        <v>290.13797305451544</v>
      </c>
      <c r="AZ81" s="650">
        <f t="shared" si="59"/>
        <v>0</v>
      </c>
      <c r="BA81" s="651">
        <v>1.43</v>
      </c>
      <c r="BB81" s="649">
        <f t="shared" si="60"/>
        <v>70.069999999999993</v>
      </c>
      <c r="BC81" s="649">
        <f t="shared" si="61"/>
        <v>1.43</v>
      </c>
      <c r="BD81" s="649">
        <f t="shared" si="62"/>
        <v>257.39999999999998</v>
      </c>
      <c r="BE81" s="650">
        <f t="shared" si="63"/>
        <v>131.56</v>
      </c>
      <c r="BF81" s="651">
        <v>1.46</v>
      </c>
      <c r="BG81" s="649">
        <f t="shared" si="64"/>
        <v>71.539999999999992</v>
      </c>
      <c r="BH81" s="649">
        <f t="shared" si="65"/>
        <v>1.46</v>
      </c>
      <c r="BI81" s="649">
        <f t="shared" si="66"/>
        <v>262.8</v>
      </c>
      <c r="BJ81" s="650">
        <f t="shared" si="67"/>
        <v>134.32</v>
      </c>
      <c r="BK81" s="674">
        <v>3.4510249549411798</v>
      </c>
      <c r="BL81" s="674">
        <v>0.46533357317301999</v>
      </c>
      <c r="BM81" s="675">
        <v>0</v>
      </c>
      <c r="BN81" s="675">
        <v>0</v>
      </c>
      <c r="BO81" s="662">
        <v>12.722302404203401</v>
      </c>
      <c r="BP81" s="662">
        <v>3.9881236918723499</v>
      </c>
      <c r="BQ81" s="662">
        <v>9.8267246168667501</v>
      </c>
      <c r="BR81" s="675">
        <v>8.7290758943329994E-2</v>
      </c>
      <c r="BS81" s="652">
        <f t="shared" si="68"/>
        <v>30.540800000000029</v>
      </c>
      <c r="BT81" s="650">
        <f t="shared" si="69"/>
        <v>4923324.3800865887</v>
      </c>
      <c r="BV81" s="668"/>
      <c r="BW81" s="674"/>
      <c r="BX81" s="674"/>
      <c r="BY81" s="675"/>
      <c r="BZ81" s="675"/>
      <c r="CA81" s="662"/>
      <c r="CB81" s="662"/>
      <c r="CC81" s="662"/>
      <c r="CD81" s="675"/>
      <c r="CF81" s="671"/>
      <c r="CG81" s="661"/>
      <c r="CH81" s="661"/>
      <c r="CI81" s="661"/>
      <c r="CJ81" s="88"/>
      <c r="CK81" s="86"/>
      <c r="CL81" s="86"/>
      <c r="CM81" s="87"/>
      <c r="CN81" s="86"/>
      <c r="CO81" s="86"/>
      <c r="CP81" s="86"/>
      <c r="CQ81" s="87"/>
    </row>
    <row r="82" spans="1:95" ht="17.25" customHeight="1" x14ac:dyDescent="0.25">
      <c r="A82" s="664">
        <v>76</v>
      </c>
      <c r="B82" s="647" t="s">
        <v>64</v>
      </c>
      <c r="C82" s="648" t="s">
        <v>624</v>
      </c>
      <c r="D82" s="653">
        <v>2413</v>
      </c>
      <c r="E82" s="654">
        <v>51</v>
      </c>
      <c r="F82" s="567">
        <v>2</v>
      </c>
      <c r="G82" s="567">
        <v>148</v>
      </c>
      <c r="H82" s="569">
        <v>77</v>
      </c>
      <c r="I82" s="654">
        <v>52</v>
      </c>
      <c r="J82" s="567">
        <v>0</v>
      </c>
      <c r="K82" s="567">
        <v>145</v>
      </c>
      <c r="L82" s="569">
        <v>0</v>
      </c>
      <c r="M82" s="655">
        <v>1</v>
      </c>
      <c r="N82" s="656">
        <v>0</v>
      </c>
      <c r="O82" s="649">
        <v>545324.40739497403</v>
      </c>
      <c r="P82" s="649">
        <f t="shared" si="36"/>
        <v>10487.007834518732</v>
      </c>
      <c r="Q82" s="649">
        <f t="shared" si="37"/>
        <v>10487.007834518732</v>
      </c>
      <c r="R82" s="649">
        <f t="shared" si="38"/>
        <v>0</v>
      </c>
      <c r="S82" s="660">
        <v>0</v>
      </c>
      <c r="T82" s="649">
        <f t="shared" si="39"/>
        <v>0</v>
      </c>
      <c r="U82" s="649">
        <f t="shared" si="40"/>
        <v>0</v>
      </c>
      <c r="V82" s="650">
        <f t="shared" si="41"/>
        <v>0</v>
      </c>
      <c r="W82" s="655">
        <v>0</v>
      </c>
      <c r="X82" s="656">
        <v>0</v>
      </c>
      <c r="Y82" s="661">
        <v>0</v>
      </c>
      <c r="Z82" s="649">
        <f t="shared" si="42"/>
        <v>0</v>
      </c>
      <c r="AA82" s="649">
        <f t="shared" si="43"/>
        <v>0</v>
      </c>
      <c r="AB82" s="649">
        <f t="shared" si="44"/>
        <v>0</v>
      </c>
      <c r="AC82" s="661">
        <v>0</v>
      </c>
      <c r="AD82" s="649">
        <f t="shared" si="45"/>
        <v>0</v>
      </c>
      <c r="AE82" s="649">
        <f t="shared" si="46"/>
        <v>0</v>
      </c>
      <c r="AF82" s="650">
        <f t="shared" si="47"/>
        <v>0</v>
      </c>
      <c r="AG82" s="655">
        <v>0</v>
      </c>
      <c r="AH82" s="656">
        <v>0</v>
      </c>
      <c r="AI82" s="661">
        <v>1934392.72327102</v>
      </c>
      <c r="AJ82" s="649">
        <f t="shared" si="48"/>
        <v>13340.63947083462</v>
      </c>
      <c r="AK82" s="649">
        <f t="shared" si="49"/>
        <v>0</v>
      </c>
      <c r="AL82" s="649">
        <f t="shared" si="50"/>
        <v>0</v>
      </c>
      <c r="AM82" s="661">
        <v>0</v>
      </c>
      <c r="AN82" s="649">
        <f t="shared" si="51"/>
        <v>0</v>
      </c>
      <c r="AO82" s="649">
        <f t="shared" si="52"/>
        <v>0</v>
      </c>
      <c r="AP82" s="650">
        <f t="shared" si="53"/>
        <v>0</v>
      </c>
      <c r="AQ82" s="655">
        <v>0</v>
      </c>
      <c r="AR82" s="656">
        <v>0</v>
      </c>
      <c r="AS82" s="661">
        <v>0</v>
      </c>
      <c r="AT82" s="649">
        <f t="shared" si="54"/>
        <v>0</v>
      </c>
      <c r="AU82" s="649">
        <f t="shared" si="55"/>
        <v>0</v>
      </c>
      <c r="AV82" s="649">
        <f t="shared" si="56"/>
        <v>0</v>
      </c>
      <c r="AW82" s="661">
        <v>0</v>
      </c>
      <c r="AX82" s="649">
        <f t="shared" si="57"/>
        <v>0</v>
      </c>
      <c r="AY82" s="649">
        <f t="shared" si="58"/>
        <v>0</v>
      </c>
      <c r="AZ82" s="650">
        <f t="shared" si="59"/>
        <v>0</v>
      </c>
      <c r="BA82" s="651">
        <v>1.27</v>
      </c>
      <c r="BB82" s="649">
        <f t="shared" si="60"/>
        <v>64.77</v>
      </c>
      <c r="BC82" s="649">
        <f t="shared" si="61"/>
        <v>2.54</v>
      </c>
      <c r="BD82" s="649">
        <f t="shared" si="62"/>
        <v>187.96</v>
      </c>
      <c r="BE82" s="650">
        <f t="shared" si="63"/>
        <v>97.79</v>
      </c>
      <c r="BF82" s="651">
        <v>1.54</v>
      </c>
      <c r="BG82" s="649">
        <f t="shared" si="64"/>
        <v>78.540000000000006</v>
      </c>
      <c r="BH82" s="649">
        <f t="shared" si="65"/>
        <v>3.08</v>
      </c>
      <c r="BI82" s="649">
        <f t="shared" si="66"/>
        <v>227.92000000000002</v>
      </c>
      <c r="BJ82" s="650">
        <f t="shared" si="67"/>
        <v>118.58</v>
      </c>
      <c r="BK82" s="674">
        <v>3.3828044580470098</v>
      </c>
      <c r="BL82" s="674">
        <v>0</v>
      </c>
      <c r="BM82" s="675">
        <v>0</v>
      </c>
      <c r="BN82" s="675">
        <v>0</v>
      </c>
      <c r="BO82" s="662">
        <v>11.999595541952999</v>
      </c>
      <c r="BP82" s="662">
        <v>0</v>
      </c>
      <c r="BQ82" s="662">
        <v>0</v>
      </c>
      <c r="BR82" s="675">
        <v>0</v>
      </c>
      <c r="BS82" s="652">
        <f t="shared" si="68"/>
        <v>15.382400000000009</v>
      </c>
      <c r="BT82" s="650">
        <f t="shared" si="69"/>
        <v>2479717.1306659919</v>
      </c>
      <c r="BV82" s="668"/>
      <c r="BW82" s="674"/>
      <c r="BX82" s="674"/>
      <c r="BY82" s="675"/>
      <c r="BZ82" s="675"/>
      <c r="CA82" s="662"/>
      <c r="CB82" s="662"/>
      <c r="CC82" s="662"/>
      <c r="CD82" s="675"/>
      <c r="CF82" s="671"/>
      <c r="CG82" s="661"/>
      <c r="CH82" s="661"/>
      <c r="CI82" s="661"/>
      <c r="CJ82" s="88"/>
      <c r="CK82" s="86"/>
      <c r="CL82" s="86"/>
      <c r="CM82" s="87"/>
      <c r="CN82" s="86"/>
      <c r="CO82" s="86"/>
      <c r="CP82" s="86"/>
      <c r="CQ82" s="87"/>
    </row>
    <row r="83" spans="1:95" ht="17.25" customHeight="1" x14ac:dyDescent="0.25">
      <c r="A83" s="664">
        <v>77</v>
      </c>
      <c r="B83" s="647" t="s">
        <v>65</v>
      </c>
      <c r="C83" s="648" t="s">
        <v>625</v>
      </c>
      <c r="D83" s="653">
        <v>83</v>
      </c>
      <c r="E83" s="654">
        <v>1</v>
      </c>
      <c r="F83" s="567">
        <v>0</v>
      </c>
      <c r="G83" s="567">
        <v>10</v>
      </c>
      <c r="H83" s="569">
        <v>1</v>
      </c>
      <c r="I83" s="654">
        <v>0</v>
      </c>
      <c r="J83" s="567">
        <v>0</v>
      </c>
      <c r="K83" s="567">
        <v>0</v>
      </c>
      <c r="L83" s="569">
        <v>0</v>
      </c>
      <c r="M83" s="655">
        <v>0</v>
      </c>
      <c r="N83" s="656">
        <v>0</v>
      </c>
      <c r="O83" s="649">
        <v>0</v>
      </c>
      <c r="P83" s="649">
        <f t="shared" si="36"/>
        <v>0</v>
      </c>
      <c r="Q83" s="649">
        <f t="shared" si="37"/>
        <v>0</v>
      </c>
      <c r="R83" s="649">
        <f t="shared" si="38"/>
        <v>0</v>
      </c>
      <c r="S83" s="660">
        <v>0</v>
      </c>
      <c r="T83" s="649">
        <f t="shared" si="39"/>
        <v>0</v>
      </c>
      <c r="U83" s="649">
        <f t="shared" si="40"/>
        <v>0</v>
      </c>
      <c r="V83" s="650">
        <f t="shared" si="41"/>
        <v>0</v>
      </c>
      <c r="W83" s="655">
        <v>0</v>
      </c>
      <c r="X83" s="656">
        <v>0</v>
      </c>
      <c r="Y83" s="661">
        <v>0</v>
      </c>
      <c r="Z83" s="649">
        <f t="shared" si="42"/>
        <v>0</v>
      </c>
      <c r="AA83" s="649">
        <f t="shared" si="43"/>
        <v>0</v>
      </c>
      <c r="AB83" s="649">
        <f t="shared" si="44"/>
        <v>0</v>
      </c>
      <c r="AC83" s="661">
        <v>0</v>
      </c>
      <c r="AD83" s="649">
        <f t="shared" si="45"/>
        <v>0</v>
      </c>
      <c r="AE83" s="649">
        <f t="shared" si="46"/>
        <v>0</v>
      </c>
      <c r="AF83" s="650">
        <f t="shared" si="47"/>
        <v>0</v>
      </c>
      <c r="AG83" s="655">
        <v>0</v>
      </c>
      <c r="AH83" s="656">
        <v>0</v>
      </c>
      <c r="AI83" s="661">
        <v>0</v>
      </c>
      <c r="AJ83" s="649">
        <f t="shared" si="48"/>
        <v>0</v>
      </c>
      <c r="AK83" s="649">
        <f t="shared" si="49"/>
        <v>0</v>
      </c>
      <c r="AL83" s="649">
        <f t="shared" si="50"/>
        <v>0</v>
      </c>
      <c r="AM83" s="661">
        <v>0</v>
      </c>
      <c r="AN83" s="649">
        <f t="shared" si="51"/>
        <v>0</v>
      </c>
      <c r="AO83" s="649">
        <f t="shared" si="52"/>
        <v>0</v>
      </c>
      <c r="AP83" s="650">
        <f t="shared" si="53"/>
        <v>0</v>
      </c>
      <c r="AQ83" s="655">
        <v>0</v>
      </c>
      <c r="AR83" s="656">
        <v>0</v>
      </c>
      <c r="AS83" s="661">
        <v>0</v>
      </c>
      <c r="AT83" s="649">
        <f t="shared" si="54"/>
        <v>0</v>
      </c>
      <c r="AU83" s="649">
        <f t="shared" si="55"/>
        <v>0</v>
      </c>
      <c r="AV83" s="649">
        <f t="shared" si="56"/>
        <v>0</v>
      </c>
      <c r="AW83" s="661">
        <v>0</v>
      </c>
      <c r="AX83" s="649">
        <f t="shared" si="57"/>
        <v>0</v>
      </c>
      <c r="AY83" s="649">
        <f t="shared" si="58"/>
        <v>0</v>
      </c>
      <c r="AZ83" s="650">
        <f t="shared" si="59"/>
        <v>0</v>
      </c>
      <c r="BA83" s="651">
        <v>2.91</v>
      </c>
      <c r="BB83" s="649">
        <f t="shared" si="60"/>
        <v>2.91</v>
      </c>
      <c r="BC83" s="649">
        <f t="shared" si="61"/>
        <v>0</v>
      </c>
      <c r="BD83" s="649">
        <f t="shared" si="62"/>
        <v>29.1</v>
      </c>
      <c r="BE83" s="650">
        <f t="shared" si="63"/>
        <v>2.91</v>
      </c>
      <c r="BF83" s="651">
        <v>1</v>
      </c>
      <c r="BG83" s="649">
        <f t="shared" si="64"/>
        <v>1</v>
      </c>
      <c r="BH83" s="649">
        <f t="shared" si="65"/>
        <v>0</v>
      </c>
      <c r="BI83" s="649">
        <f t="shared" si="66"/>
        <v>10</v>
      </c>
      <c r="BJ83" s="650">
        <f t="shared" si="67"/>
        <v>1</v>
      </c>
      <c r="BK83" s="674">
        <v>0</v>
      </c>
      <c r="BL83" s="674">
        <v>0</v>
      </c>
      <c r="BM83" s="675">
        <v>0</v>
      </c>
      <c r="BN83" s="675">
        <v>0</v>
      </c>
      <c r="BO83" s="662">
        <v>0</v>
      </c>
      <c r="BP83" s="662">
        <v>0</v>
      </c>
      <c r="BQ83" s="662">
        <v>0</v>
      </c>
      <c r="BR83" s="675">
        <v>0</v>
      </c>
      <c r="BS83" s="652">
        <f t="shared" si="68"/>
        <v>0</v>
      </c>
      <c r="BT83" s="650">
        <f t="shared" si="69"/>
        <v>0</v>
      </c>
      <c r="BV83" s="668"/>
      <c r="BW83" s="674"/>
      <c r="BX83" s="674"/>
      <c r="BY83" s="675"/>
      <c r="BZ83" s="675"/>
      <c r="CA83" s="662"/>
      <c r="CB83" s="662"/>
      <c r="CC83" s="662"/>
      <c r="CD83" s="675"/>
      <c r="CF83" s="671"/>
      <c r="CG83" s="661"/>
      <c r="CH83" s="661"/>
      <c r="CI83" s="661"/>
      <c r="CJ83" s="88"/>
      <c r="CK83" s="86"/>
      <c r="CL83" s="86"/>
      <c r="CM83" s="87"/>
      <c r="CN83" s="86"/>
      <c r="CO83" s="86"/>
      <c r="CP83" s="86"/>
      <c r="CQ83" s="87"/>
    </row>
    <row r="84" spans="1:95" ht="17.25" customHeight="1" x14ac:dyDescent="0.25">
      <c r="A84" s="664">
        <v>78</v>
      </c>
      <c r="B84" s="647" t="s">
        <v>943</v>
      </c>
      <c r="C84" s="648" t="s">
        <v>626</v>
      </c>
      <c r="D84" s="653">
        <v>162</v>
      </c>
      <c r="E84" s="654">
        <v>6</v>
      </c>
      <c r="F84" s="567">
        <v>0</v>
      </c>
      <c r="G84" s="567">
        <v>9</v>
      </c>
      <c r="H84" s="569">
        <v>1</v>
      </c>
      <c r="I84" s="654">
        <v>0</v>
      </c>
      <c r="J84" s="567">
        <v>0</v>
      </c>
      <c r="K84" s="567">
        <v>0</v>
      </c>
      <c r="L84" s="569">
        <v>0</v>
      </c>
      <c r="M84" s="655">
        <v>0</v>
      </c>
      <c r="N84" s="656">
        <v>0</v>
      </c>
      <c r="O84" s="649">
        <v>0</v>
      </c>
      <c r="P84" s="649">
        <f t="shared" si="36"/>
        <v>0</v>
      </c>
      <c r="Q84" s="649">
        <f t="shared" si="37"/>
        <v>0</v>
      </c>
      <c r="R84" s="649">
        <f t="shared" si="38"/>
        <v>0</v>
      </c>
      <c r="S84" s="660">
        <v>0</v>
      </c>
      <c r="T84" s="649">
        <f t="shared" si="39"/>
        <v>0</v>
      </c>
      <c r="U84" s="649">
        <f t="shared" si="40"/>
        <v>0</v>
      </c>
      <c r="V84" s="650">
        <f t="shared" si="41"/>
        <v>0</v>
      </c>
      <c r="W84" s="655">
        <v>0</v>
      </c>
      <c r="X84" s="656">
        <v>0</v>
      </c>
      <c r="Y84" s="661">
        <v>0</v>
      </c>
      <c r="Z84" s="649">
        <f t="shared" si="42"/>
        <v>0</v>
      </c>
      <c r="AA84" s="649">
        <f t="shared" si="43"/>
        <v>0</v>
      </c>
      <c r="AB84" s="649">
        <f t="shared" si="44"/>
        <v>0</v>
      </c>
      <c r="AC84" s="661">
        <v>0</v>
      </c>
      <c r="AD84" s="649">
        <f t="shared" si="45"/>
        <v>0</v>
      </c>
      <c r="AE84" s="649">
        <f t="shared" si="46"/>
        <v>0</v>
      </c>
      <c r="AF84" s="650">
        <f t="shared" si="47"/>
        <v>0</v>
      </c>
      <c r="AG84" s="655">
        <v>0</v>
      </c>
      <c r="AH84" s="656">
        <v>0</v>
      </c>
      <c r="AI84" s="661">
        <v>0</v>
      </c>
      <c r="AJ84" s="649">
        <f t="shared" si="48"/>
        <v>0</v>
      </c>
      <c r="AK84" s="649">
        <f t="shared" si="49"/>
        <v>0</v>
      </c>
      <c r="AL84" s="649">
        <f t="shared" si="50"/>
        <v>0</v>
      </c>
      <c r="AM84" s="661">
        <v>0</v>
      </c>
      <c r="AN84" s="649">
        <f t="shared" si="51"/>
        <v>0</v>
      </c>
      <c r="AO84" s="649">
        <f t="shared" si="52"/>
        <v>0</v>
      </c>
      <c r="AP84" s="650">
        <f t="shared" si="53"/>
        <v>0</v>
      </c>
      <c r="AQ84" s="655">
        <v>0</v>
      </c>
      <c r="AR84" s="656">
        <v>0</v>
      </c>
      <c r="AS84" s="661">
        <v>0</v>
      </c>
      <c r="AT84" s="649">
        <f t="shared" si="54"/>
        <v>0</v>
      </c>
      <c r="AU84" s="649">
        <f t="shared" si="55"/>
        <v>0</v>
      </c>
      <c r="AV84" s="649">
        <f t="shared" si="56"/>
        <v>0</v>
      </c>
      <c r="AW84" s="661">
        <v>0</v>
      </c>
      <c r="AX84" s="649">
        <f t="shared" si="57"/>
        <v>0</v>
      </c>
      <c r="AY84" s="649">
        <f t="shared" si="58"/>
        <v>0</v>
      </c>
      <c r="AZ84" s="650">
        <f t="shared" si="59"/>
        <v>0</v>
      </c>
      <c r="BA84" s="651">
        <v>1.51</v>
      </c>
      <c r="BB84" s="649">
        <f t="shared" si="60"/>
        <v>9.06</v>
      </c>
      <c r="BC84" s="649">
        <f t="shared" si="61"/>
        <v>0</v>
      </c>
      <c r="BD84" s="649">
        <f t="shared" si="62"/>
        <v>13.59</v>
      </c>
      <c r="BE84" s="650">
        <f t="shared" si="63"/>
        <v>1.51</v>
      </c>
      <c r="BF84" s="651">
        <v>1.0900000000000001</v>
      </c>
      <c r="BG84" s="649">
        <f t="shared" si="64"/>
        <v>6.5400000000000009</v>
      </c>
      <c r="BH84" s="649">
        <f t="shared" si="65"/>
        <v>0</v>
      </c>
      <c r="BI84" s="649">
        <f t="shared" si="66"/>
        <v>9.81</v>
      </c>
      <c r="BJ84" s="650">
        <f t="shared" si="67"/>
        <v>1.0900000000000001</v>
      </c>
      <c r="BK84" s="674">
        <v>0</v>
      </c>
      <c r="BL84" s="674">
        <v>0</v>
      </c>
      <c r="BM84" s="675">
        <v>0</v>
      </c>
      <c r="BN84" s="675">
        <v>0</v>
      </c>
      <c r="BO84" s="662">
        <v>0</v>
      </c>
      <c r="BP84" s="662">
        <v>0</v>
      </c>
      <c r="BQ84" s="662">
        <v>0</v>
      </c>
      <c r="BR84" s="675">
        <v>0</v>
      </c>
      <c r="BS84" s="652">
        <f t="shared" si="68"/>
        <v>0</v>
      </c>
      <c r="BT84" s="650">
        <f t="shared" si="69"/>
        <v>0</v>
      </c>
      <c r="BV84" s="668"/>
      <c r="BW84" s="674"/>
      <c r="BX84" s="674"/>
      <c r="BY84" s="675"/>
      <c r="BZ84" s="675"/>
      <c r="CA84" s="662"/>
      <c r="CB84" s="662"/>
      <c r="CC84" s="662"/>
      <c r="CD84" s="675"/>
      <c r="CF84" s="671"/>
      <c r="CG84" s="661"/>
      <c r="CH84" s="661"/>
      <c r="CI84" s="661"/>
      <c r="CJ84" s="88"/>
      <c r="CK84" s="86"/>
      <c r="CL84" s="86"/>
      <c r="CM84" s="87"/>
      <c r="CN84" s="86"/>
      <c r="CO84" s="86"/>
      <c r="CP84" s="86"/>
      <c r="CQ84" s="87"/>
    </row>
    <row r="85" spans="1:95" ht="17.25" customHeight="1" x14ac:dyDescent="0.25">
      <c r="A85" s="664">
        <v>79</v>
      </c>
      <c r="B85" s="647" t="s">
        <v>66</v>
      </c>
      <c r="C85" s="648" t="s">
        <v>627</v>
      </c>
      <c r="D85" s="653">
        <v>188</v>
      </c>
      <c r="E85" s="654">
        <v>2</v>
      </c>
      <c r="F85" s="567">
        <v>0</v>
      </c>
      <c r="G85" s="567">
        <v>7</v>
      </c>
      <c r="H85" s="569">
        <v>6</v>
      </c>
      <c r="I85" s="654">
        <v>0</v>
      </c>
      <c r="J85" s="567">
        <v>0</v>
      </c>
      <c r="K85" s="567">
        <v>0</v>
      </c>
      <c r="L85" s="569">
        <v>0</v>
      </c>
      <c r="M85" s="655">
        <v>0</v>
      </c>
      <c r="N85" s="656">
        <v>0</v>
      </c>
      <c r="O85" s="649">
        <v>0</v>
      </c>
      <c r="P85" s="649">
        <f t="shared" si="36"/>
        <v>0</v>
      </c>
      <c r="Q85" s="649">
        <f t="shared" si="37"/>
        <v>0</v>
      </c>
      <c r="R85" s="649">
        <f t="shared" si="38"/>
        <v>0</v>
      </c>
      <c r="S85" s="660">
        <v>0</v>
      </c>
      <c r="T85" s="649">
        <f t="shared" si="39"/>
        <v>0</v>
      </c>
      <c r="U85" s="649">
        <f t="shared" si="40"/>
        <v>0</v>
      </c>
      <c r="V85" s="650">
        <f t="shared" si="41"/>
        <v>0</v>
      </c>
      <c r="W85" s="655">
        <v>0</v>
      </c>
      <c r="X85" s="656">
        <v>0</v>
      </c>
      <c r="Y85" s="661">
        <v>0</v>
      </c>
      <c r="Z85" s="649">
        <f t="shared" si="42"/>
        <v>0</v>
      </c>
      <c r="AA85" s="649">
        <f t="shared" si="43"/>
        <v>0</v>
      </c>
      <c r="AB85" s="649">
        <f t="shared" si="44"/>
        <v>0</v>
      </c>
      <c r="AC85" s="661">
        <v>0</v>
      </c>
      <c r="AD85" s="649">
        <f t="shared" si="45"/>
        <v>0</v>
      </c>
      <c r="AE85" s="649">
        <f t="shared" si="46"/>
        <v>0</v>
      </c>
      <c r="AF85" s="650">
        <f t="shared" si="47"/>
        <v>0</v>
      </c>
      <c r="AG85" s="655">
        <v>0</v>
      </c>
      <c r="AH85" s="656">
        <v>0</v>
      </c>
      <c r="AI85" s="661">
        <v>0</v>
      </c>
      <c r="AJ85" s="649">
        <f t="shared" si="48"/>
        <v>0</v>
      </c>
      <c r="AK85" s="649">
        <f t="shared" si="49"/>
        <v>0</v>
      </c>
      <c r="AL85" s="649">
        <f t="shared" si="50"/>
        <v>0</v>
      </c>
      <c r="AM85" s="661">
        <v>0</v>
      </c>
      <c r="AN85" s="649">
        <f t="shared" si="51"/>
        <v>0</v>
      </c>
      <c r="AO85" s="649">
        <f t="shared" si="52"/>
        <v>0</v>
      </c>
      <c r="AP85" s="650">
        <f t="shared" si="53"/>
        <v>0</v>
      </c>
      <c r="AQ85" s="655">
        <v>0</v>
      </c>
      <c r="AR85" s="656">
        <v>0</v>
      </c>
      <c r="AS85" s="661">
        <v>0</v>
      </c>
      <c r="AT85" s="649">
        <f t="shared" si="54"/>
        <v>0</v>
      </c>
      <c r="AU85" s="649">
        <f t="shared" si="55"/>
        <v>0</v>
      </c>
      <c r="AV85" s="649">
        <f t="shared" si="56"/>
        <v>0</v>
      </c>
      <c r="AW85" s="661">
        <v>0</v>
      </c>
      <c r="AX85" s="649">
        <f t="shared" si="57"/>
        <v>0</v>
      </c>
      <c r="AY85" s="649">
        <f t="shared" si="58"/>
        <v>0</v>
      </c>
      <c r="AZ85" s="650">
        <f t="shared" si="59"/>
        <v>0</v>
      </c>
      <c r="BA85" s="651">
        <v>1.64</v>
      </c>
      <c r="BB85" s="649">
        <f t="shared" si="60"/>
        <v>3.28</v>
      </c>
      <c r="BC85" s="649">
        <f t="shared" si="61"/>
        <v>0</v>
      </c>
      <c r="BD85" s="649">
        <f t="shared" si="62"/>
        <v>11.479999999999999</v>
      </c>
      <c r="BE85" s="650">
        <f t="shared" si="63"/>
        <v>9.84</v>
      </c>
      <c r="BF85" s="651">
        <v>1</v>
      </c>
      <c r="BG85" s="649">
        <f t="shared" si="64"/>
        <v>2</v>
      </c>
      <c r="BH85" s="649">
        <f t="shared" si="65"/>
        <v>0</v>
      </c>
      <c r="BI85" s="649">
        <f t="shared" si="66"/>
        <v>7</v>
      </c>
      <c r="BJ85" s="650">
        <f t="shared" si="67"/>
        <v>6</v>
      </c>
      <c r="BK85" s="674">
        <v>0</v>
      </c>
      <c r="BL85" s="674">
        <v>0</v>
      </c>
      <c r="BM85" s="675">
        <v>0</v>
      </c>
      <c r="BN85" s="675">
        <v>0</v>
      </c>
      <c r="BO85" s="662">
        <v>0</v>
      </c>
      <c r="BP85" s="662">
        <v>0</v>
      </c>
      <c r="BQ85" s="662">
        <v>0</v>
      </c>
      <c r="BR85" s="675">
        <v>0</v>
      </c>
      <c r="BS85" s="652">
        <f t="shared" si="68"/>
        <v>0</v>
      </c>
      <c r="BT85" s="650">
        <f t="shared" si="69"/>
        <v>0</v>
      </c>
      <c r="BV85" s="668"/>
      <c r="BW85" s="674"/>
      <c r="BX85" s="674"/>
      <c r="BY85" s="675"/>
      <c r="BZ85" s="675"/>
      <c r="CA85" s="662"/>
      <c r="CB85" s="662"/>
      <c r="CC85" s="662"/>
      <c r="CD85" s="675"/>
      <c r="CF85" s="671"/>
      <c r="CG85" s="661"/>
      <c r="CH85" s="661"/>
      <c r="CI85" s="661"/>
      <c r="CJ85" s="88"/>
      <c r="CK85" s="86"/>
      <c r="CL85" s="86"/>
      <c r="CM85" s="87"/>
      <c r="CN85" s="86"/>
      <c r="CO85" s="86"/>
      <c r="CP85" s="86"/>
      <c r="CQ85" s="87"/>
    </row>
    <row r="86" spans="1:95" ht="17.25" customHeight="1" x14ac:dyDescent="0.25">
      <c r="A86" s="664">
        <v>80</v>
      </c>
      <c r="B86" s="647" t="s">
        <v>67</v>
      </c>
      <c r="C86" s="648" t="s">
        <v>628</v>
      </c>
      <c r="D86" s="653">
        <v>2071</v>
      </c>
      <c r="E86" s="654">
        <v>43</v>
      </c>
      <c r="F86" s="567">
        <v>0</v>
      </c>
      <c r="G86" s="567">
        <v>136</v>
      </c>
      <c r="H86" s="569">
        <v>71</v>
      </c>
      <c r="I86" s="654">
        <v>80</v>
      </c>
      <c r="J86" s="567">
        <v>0</v>
      </c>
      <c r="K86" s="567">
        <v>248</v>
      </c>
      <c r="L86" s="569">
        <v>115</v>
      </c>
      <c r="M86" s="655">
        <v>2</v>
      </c>
      <c r="N86" s="656">
        <v>0</v>
      </c>
      <c r="O86" s="649">
        <v>875369.69528547896</v>
      </c>
      <c r="P86" s="649">
        <f t="shared" si="36"/>
        <v>10942.121191068487</v>
      </c>
      <c r="Q86" s="649">
        <f t="shared" si="37"/>
        <v>21884.242382136974</v>
      </c>
      <c r="R86" s="649">
        <f t="shared" si="38"/>
        <v>0</v>
      </c>
      <c r="S86" s="660">
        <v>0</v>
      </c>
      <c r="T86" s="649">
        <f t="shared" si="39"/>
        <v>0</v>
      </c>
      <c r="U86" s="649">
        <f t="shared" si="40"/>
        <v>0</v>
      </c>
      <c r="V86" s="650">
        <f t="shared" si="41"/>
        <v>0</v>
      </c>
      <c r="W86" s="655">
        <v>0</v>
      </c>
      <c r="X86" s="656">
        <v>0</v>
      </c>
      <c r="Y86" s="661">
        <v>0</v>
      </c>
      <c r="Z86" s="649">
        <f t="shared" si="42"/>
        <v>0</v>
      </c>
      <c r="AA86" s="649">
        <f t="shared" si="43"/>
        <v>0</v>
      </c>
      <c r="AB86" s="649">
        <f t="shared" si="44"/>
        <v>0</v>
      </c>
      <c r="AC86" s="661">
        <v>0</v>
      </c>
      <c r="AD86" s="649">
        <f t="shared" si="45"/>
        <v>0</v>
      </c>
      <c r="AE86" s="649">
        <f t="shared" si="46"/>
        <v>0</v>
      </c>
      <c r="AF86" s="650">
        <f t="shared" si="47"/>
        <v>0</v>
      </c>
      <c r="AG86" s="655">
        <v>2</v>
      </c>
      <c r="AH86" s="656">
        <v>0</v>
      </c>
      <c r="AI86" s="661">
        <v>2834052.0616925601</v>
      </c>
      <c r="AJ86" s="649">
        <f t="shared" si="48"/>
        <v>11427.629281018388</v>
      </c>
      <c r="AK86" s="649">
        <f t="shared" si="49"/>
        <v>22855.258562036775</v>
      </c>
      <c r="AL86" s="649">
        <f t="shared" si="50"/>
        <v>0</v>
      </c>
      <c r="AM86" s="661">
        <v>672316.35761566705</v>
      </c>
      <c r="AN86" s="649">
        <f t="shared" si="51"/>
        <v>2710.9530549018832</v>
      </c>
      <c r="AO86" s="649">
        <f t="shared" si="52"/>
        <v>5421.9061098037664</v>
      </c>
      <c r="AP86" s="650">
        <f t="shared" si="53"/>
        <v>0</v>
      </c>
      <c r="AQ86" s="655">
        <v>2</v>
      </c>
      <c r="AR86" s="656">
        <v>0</v>
      </c>
      <c r="AS86" s="661">
        <v>1726522.34627093</v>
      </c>
      <c r="AT86" s="649">
        <f t="shared" si="54"/>
        <v>15013.237793660261</v>
      </c>
      <c r="AU86" s="649">
        <f t="shared" si="55"/>
        <v>30026.475587320521</v>
      </c>
      <c r="AV86" s="649">
        <f t="shared" si="56"/>
        <v>0</v>
      </c>
      <c r="AW86" s="661">
        <v>0</v>
      </c>
      <c r="AX86" s="649">
        <f t="shared" si="57"/>
        <v>0</v>
      </c>
      <c r="AY86" s="649">
        <f t="shared" si="58"/>
        <v>0</v>
      </c>
      <c r="AZ86" s="650">
        <f t="shared" si="59"/>
        <v>0</v>
      </c>
      <c r="BA86" s="651">
        <v>1.77</v>
      </c>
      <c r="BB86" s="649">
        <f t="shared" si="60"/>
        <v>76.11</v>
      </c>
      <c r="BC86" s="649">
        <f t="shared" si="61"/>
        <v>0</v>
      </c>
      <c r="BD86" s="649">
        <f t="shared" si="62"/>
        <v>240.72</v>
      </c>
      <c r="BE86" s="650">
        <f t="shared" si="63"/>
        <v>125.67</v>
      </c>
      <c r="BF86" s="651">
        <v>1.05</v>
      </c>
      <c r="BG86" s="649">
        <f t="shared" si="64"/>
        <v>45.15</v>
      </c>
      <c r="BH86" s="649">
        <f t="shared" si="65"/>
        <v>0</v>
      </c>
      <c r="BI86" s="649">
        <f t="shared" si="66"/>
        <v>142.80000000000001</v>
      </c>
      <c r="BJ86" s="650">
        <f t="shared" si="67"/>
        <v>74.55</v>
      </c>
      <c r="BK86" s="674">
        <v>5.4301704957544601</v>
      </c>
      <c r="BL86" s="674">
        <v>0</v>
      </c>
      <c r="BM86" s="675">
        <v>0</v>
      </c>
      <c r="BN86" s="675">
        <v>0</v>
      </c>
      <c r="BO86" s="662">
        <v>17.5804416941989</v>
      </c>
      <c r="BP86" s="662">
        <v>4.1705721235267204</v>
      </c>
      <c r="BQ86" s="662">
        <v>10.710115686519901</v>
      </c>
      <c r="BR86" s="675">
        <v>0</v>
      </c>
      <c r="BS86" s="652">
        <f t="shared" si="68"/>
        <v>37.89129999999998</v>
      </c>
      <c r="BT86" s="650">
        <f t="shared" si="69"/>
        <v>6108260.4608646361</v>
      </c>
      <c r="BV86" s="668"/>
      <c r="BW86" s="674"/>
      <c r="BX86" s="674"/>
      <c r="BY86" s="675"/>
      <c r="BZ86" s="675"/>
      <c r="CA86" s="662"/>
      <c r="CB86" s="662"/>
      <c r="CC86" s="662"/>
      <c r="CD86" s="675"/>
      <c r="CF86" s="671"/>
      <c r="CG86" s="661"/>
      <c r="CH86" s="661"/>
      <c r="CI86" s="661"/>
      <c r="CJ86" s="88"/>
      <c r="CK86" s="86"/>
      <c r="CL86" s="86"/>
      <c r="CM86" s="87"/>
      <c r="CN86" s="86"/>
      <c r="CO86" s="86"/>
      <c r="CP86" s="86"/>
      <c r="CQ86" s="87"/>
    </row>
    <row r="87" spans="1:95" ht="17.25" customHeight="1" x14ac:dyDescent="0.25">
      <c r="A87" s="664">
        <v>81</v>
      </c>
      <c r="B87" s="647" t="s">
        <v>68</v>
      </c>
      <c r="C87" s="648" t="s">
        <v>629</v>
      </c>
      <c r="D87" s="653">
        <v>1844</v>
      </c>
      <c r="E87" s="654">
        <v>39</v>
      </c>
      <c r="F87" s="567">
        <v>0</v>
      </c>
      <c r="G87" s="567">
        <v>127</v>
      </c>
      <c r="H87" s="569">
        <v>79</v>
      </c>
      <c r="I87" s="654">
        <v>39</v>
      </c>
      <c r="J87" s="567">
        <v>0</v>
      </c>
      <c r="K87" s="567">
        <v>121</v>
      </c>
      <c r="L87" s="569">
        <v>0</v>
      </c>
      <c r="M87" s="655">
        <v>0</v>
      </c>
      <c r="N87" s="656">
        <v>0</v>
      </c>
      <c r="O87" s="649">
        <v>334509.31795532198</v>
      </c>
      <c r="P87" s="649">
        <f t="shared" si="36"/>
        <v>8577.1619988544098</v>
      </c>
      <c r="Q87" s="649">
        <f t="shared" si="37"/>
        <v>0</v>
      </c>
      <c r="R87" s="649">
        <f t="shared" si="38"/>
        <v>0</v>
      </c>
      <c r="S87" s="660">
        <v>0</v>
      </c>
      <c r="T87" s="649">
        <f t="shared" si="39"/>
        <v>0</v>
      </c>
      <c r="U87" s="649">
        <f t="shared" si="40"/>
        <v>0</v>
      </c>
      <c r="V87" s="650">
        <f t="shared" si="41"/>
        <v>0</v>
      </c>
      <c r="W87" s="655">
        <v>0</v>
      </c>
      <c r="X87" s="656">
        <v>0</v>
      </c>
      <c r="Y87" s="661">
        <v>0</v>
      </c>
      <c r="Z87" s="649">
        <f t="shared" si="42"/>
        <v>0</v>
      </c>
      <c r="AA87" s="649">
        <f t="shared" si="43"/>
        <v>0</v>
      </c>
      <c r="AB87" s="649">
        <f t="shared" si="44"/>
        <v>0</v>
      </c>
      <c r="AC87" s="661">
        <v>0</v>
      </c>
      <c r="AD87" s="649">
        <f t="shared" si="45"/>
        <v>0</v>
      </c>
      <c r="AE87" s="649">
        <f t="shared" si="46"/>
        <v>0</v>
      </c>
      <c r="AF87" s="650">
        <f t="shared" si="47"/>
        <v>0</v>
      </c>
      <c r="AG87" s="655">
        <v>1</v>
      </c>
      <c r="AH87" s="656">
        <v>0</v>
      </c>
      <c r="AI87" s="661">
        <v>1284212.83176575</v>
      </c>
      <c r="AJ87" s="649">
        <f t="shared" si="48"/>
        <v>10613.329188146694</v>
      </c>
      <c r="AK87" s="649">
        <f t="shared" si="49"/>
        <v>10613.329188146694</v>
      </c>
      <c r="AL87" s="649">
        <f t="shared" si="50"/>
        <v>0</v>
      </c>
      <c r="AM87" s="661">
        <v>0</v>
      </c>
      <c r="AN87" s="649">
        <f t="shared" si="51"/>
        <v>0</v>
      </c>
      <c r="AO87" s="649">
        <f t="shared" si="52"/>
        <v>0</v>
      </c>
      <c r="AP87" s="650">
        <f t="shared" si="53"/>
        <v>0</v>
      </c>
      <c r="AQ87" s="655">
        <v>0</v>
      </c>
      <c r="AR87" s="656">
        <v>0</v>
      </c>
      <c r="AS87" s="661">
        <v>0</v>
      </c>
      <c r="AT87" s="649">
        <f t="shared" si="54"/>
        <v>0</v>
      </c>
      <c r="AU87" s="649">
        <f t="shared" si="55"/>
        <v>0</v>
      </c>
      <c r="AV87" s="649">
        <f t="shared" si="56"/>
        <v>0</v>
      </c>
      <c r="AW87" s="661">
        <v>0</v>
      </c>
      <c r="AX87" s="649">
        <f t="shared" si="57"/>
        <v>0</v>
      </c>
      <c r="AY87" s="649">
        <f t="shared" si="58"/>
        <v>0</v>
      </c>
      <c r="AZ87" s="650">
        <f t="shared" si="59"/>
        <v>0</v>
      </c>
      <c r="BA87" s="651">
        <v>1.6</v>
      </c>
      <c r="BB87" s="649">
        <f t="shared" si="60"/>
        <v>62.400000000000006</v>
      </c>
      <c r="BC87" s="649">
        <f t="shared" si="61"/>
        <v>0</v>
      </c>
      <c r="BD87" s="649">
        <f t="shared" si="62"/>
        <v>203.20000000000002</v>
      </c>
      <c r="BE87" s="650">
        <f t="shared" si="63"/>
        <v>126.4</v>
      </c>
      <c r="BF87" s="651">
        <v>1.33</v>
      </c>
      <c r="BG87" s="649">
        <f t="shared" si="64"/>
        <v>51.870000000000005</v>
      </c>
      <c r="BH87" s="649">
        <f t="shared" si="65"/>
        <v>0</v>
      </c>
      <c r="BI87" s="649">
        <f t="shared" si="66"/>
        <v>168.91</v>
      </c>
      <c r="BJ87" s="650">
        <f t="shared" si="67"/>
        <v>105.07000000000001</v>
      </c>
      <c r="BK87" s="674">
        <v>2.0750577027041701</v>
      </c>
      <c r="BL87" s="674">
        <v>0</v>
      </c>
      <c r="BM87" s="675">
        <v>0</v>
      </c>
      <c r="BN87" s="675">
        <v>0</v>
      </c>
      <c r="BO87" s="662">
        <v>7.9663422972958298</v>
      </c>
      <c r="BP87" s="662">
        <v>0</v>
      </c>
      <c r="BQ87" s="662">
        <v>0</v>
      </c>
      <c r="BR87" s="675">
        <v>0</v>
      </c>
      <c r="BS87" s="652">
        <f t="shared" si="68"/>
        <v>10.041399999999999</v>
      </c>
      <c r="BT87" s="650">
        <f t="shared" si="69"/>
        <v>1618722.1497210755</v>
      </c>
      <c r="BV87" s="668"/>
      <c r="BW87" s="674"/>
      <c r="BX87" s="674"/>
      <c r="BY87" s="675"/>
      <c r="BZ87" s="675"/>
      <c r="CA87" s="662"/>
      <c r="CB87" s="662"/>
      <c r="CC87" s="662"/>
      <c r="CD87" s="675"/>
      <c r="CF87" s="671"/>
      <c r="CG87" s="661"/>
      <c r="CH87" s="661"/>
      <c r="CI87" s="661"/>
      <c r="CJ87" s="88"/>
      <c r="CK87" s="86"/>
      <c r="CL87" s="86"/>
      <c r="CM87" s="87"/>
      <c r="CN87" s="86"/>
      <c r="CO87" s="86"/>
      <c r="CP87" s="86"/>
      <c r="CQ87" s="87"/>
    </row>
    <row r="88" spans="1:95" ht="17.25" customHeight="1" x14ac:dyDescent="0.25">
      <c r="A88" s="664">
        <v>82</v>
      </c>
      <c r="B88" s="647" t="s">
        <v>69</v>
      </c>
      <c r="C88" s="648" t="s">
        <v>630</v>
      </c>
      <c r="D88" s="653">
        <v>507</v>
      </c>
      <c r="E88" s="654">
        <v>10</v>
      </c>
      <c r="F88" s="567">
        <v>0</v>
      </c>
      <c r="G88" s="567">
        <v>41</v>
      </c>
      <c r="H88" s="569">
        <v>19</v>
      </c>
      <c r="I88" s="654">
        <v>0</v>
      </c>
      <c r="J88" s="567">
        <v>0</v>
      </c>
      <c r="K88" s="567">
        <v>0</v>
      </c>
      <c r="L88" s="569">
        <v>0</v>
      </c>
      <c r="M88" s="655">
        <v>0</v>
      </c>
      <c r="N88" s="656">
        <v>0</v>
      </c>
      <c r="O88" s="649">
        <v>0</v>
      </c>
      <c r="P88" s="649">
        <f t="shared" si="36"/>
        <v>0</v>
      </c>
      <c r="Q88" s="649">
        <f t="shared" si="37"/>
        <v>0</v>
      </c>
      <c r="R88" s="649">
        <f t="shared" si="38"/>
        <v>0</v>
      </c>
      <c r="S88" s="660">
        <v>0</v>
      </c>
      <c r="T88" s="649">
        <f t="shared" si="39"/>
        <v>0</v>
      </c>
      <c r="U88" s="649">
        <f t="shared" si="40"/>
        <v>0</v>
      </c>
      <c r="V88" s="650">
        <f t="shared" si="41"/>
        <v>0</v>
      </c>
      <c r="W88" s="655">
        <v>0</v>
      </c>
      <c r="X88" s="656">
        <v>0</v>
      </c>
      <c r="Y88" s="661">
        <v>0</v>
      </c>
      <c r="Z88" s="649">
        <f t="shared" si="42"/>
        <v>0</v>
      </c>
      <c r="AA88" s="649">
        <f t="shared" si="43"/>
        <v>0</v>
      </c>
      <c r="AB88" s="649">
        <f t="shared" si="44"/>
        <v>0</v>
      </c>
      <c r="AC88" s="661">
        <v>0</v>
      </c>
      <c r="AD88" s="649">
        <f t="shared" si="45"/>
        <v>0</v>
      </c>
      <c r="AE88" s="649">
        <f t="shared" si="46"/>
        <v>0</v>
      </c>
      <c r="AF88" s="650">
        <f t="shared" si="47"/>
        <v>0</v>
      </c>
      <c r="AG88" s="655">
        <v>0</v>
      </c>
      <c r="AH88" s="656">
        <v>0</v>
      </c>
      <c r="AI88" s="661">
        <v>0</v>
      </c>
      <c r="AJ88" s="649">
        <f t="shared" si="48"/>
        <v>0</v>
      </c>
      <c r="AK88" s="649">
        <f t="shared" si="49"/>
        <v>0</v>
      </c>
      <c r="AL88" s="649">
        <f t="shared" si="50"/>
        <v>0</v>
      </c>
      <c r="AM88" s="661">
        <v>0</v>
      </c>
      <c r="AN88" s="649">
        <f t="shared" si="51"/>
        <v>0</v>
      </c>
      <c r="AO88" s="649">
        <f t="shared" si="52"/>
        <v>0</v>
      </c>
      <c r="AP88" s="650">
        <f t="shared" si="53"/>
        <v>0</v>
      </c>
      <c r="AQ88" s="655">
        <v>0</v>
      </c>
      <c r="AR88" s="656">
        <v>0</v>
      </c>
      <c r="AS88" s="661">
        <v>0</v>
      </c>
      <c r="AT88" s="649">
        <f t="shared" si="54"/>
        <v>0</v>
      </c>
      <c r="AU88" s="649">
        <f t="shared" si="55"/>
        <v>0</v>
      </c>
      <c r="AV88" s="649">
        <f t="shared" si="56"/>
        <v>0</v>
      </c>
      <c r="AW88" s="661">
        <v>0</v>
      </c>
      <c r="AX88" s="649">
        <f t="shared" si="57"/>
        <v>0</v>
      </c>
      <c r="AY88" s="649">
        <f t="shared" si="58"/>
        <v>0</v>
      </c>
      <c r="AZ88" s="650">
        <f t="shared" si="59"/>
        <v>0</v>
      </c>
      <c r="BA88" s="651">
        <v>1.71</v>
      </c>
      <c r="BB88" s="649">
        <f t="shared" si="60"/>
        <v>17.100000000000001</v>
      </c>
      <c r="BC88" s="649">
        <f t="shared" si="61"/>
        <v>0</v>
      </c>
      <c r="BD88" s="649">
        <f t="shared" si="62"/>
        <v>70.11</v>
      </c>
      <c r="BE88" s="650">
        <f t="shared" si="63"/>
        <v>32.49</v>
      </c>
      <c r="BF88" s="651">
        <v>1.32</v>
      </c>
      <c r="BG88" s="649">
        <f t="shared" si="64"/>
        <v>13.200000000000001</v>
      </c>
      <c r="BH88" s="649">
        <f t="shared" si="65"/>
        <v>0</v>
      </c>
      <c r="BI88" s="649">
        <f t="shared" si="66"/>
        <v>54.120000000000005</v>
      </c>
      <c r="BJ88" s="650">
        <f t="shared" si="67"/>
        <v>25.080000000000002</v>
      </c>
      <c r="BK88" s="674">
        <v>0</v>
      </c>
      <c r="BL88" s="674">
        <v>0</v>
      </c>
      <c r="BM88" s="675">
        <v>0</v>
      </c>
      <c r="BN88" s="675">
        <v>0</v>
      </c>
      <c r="BO88" s="662">
        <v>0</v>
      </c>
      <c r="BP88" s="662">
        <v>0</v>
      </c>
      <c r="BQ88" s="662">
        <v>0</v>
      </c>
      <c r="BR88" s="675">
        <v>0</v>
      </c>
      <c r="BS88" s="652">
        <f t="shared" si="68"/>
        <v>0</v>
      </c>
      <c r="BT88" s="650">
        <f t="shared" si="69"/>
        <v>0</v>
      </c>
      <c r="BV88" s="668"/>
      <c r="BW88" s="674"/>
      <c r="BX88" s="674"/>
      <c r="BY88" s="675"/>
      <c r="BZ88" s="675"/>
      <c r="CA88" s="662"/>
      <c r="CB88" s="662"/>
      <c r="CC88" s="662"/>
      <c r="CD88" s="675"/>
      <c r="CF88" s="671"/>
      <c r="CG88" s="661"/>
      <c r="CH88" s="661"/>
      <c r="CI88" s="661"/>
      <c r="CJ88" s="88"/>
      <c r="CK88" s="86"/>
      <c r="CL88" s="86"/>
      <c r="CM88" s="87"/>
      <c r="CN88" s="86"/>
      <c r="CO88" s="86"/>
      <c r="CP88" s="86"/>
      <c r="CQ88" s="87"/>
    </row>
    <row r="89" spans="1:95" ht="17.25" customHeight="1" x14ac:dyDescent="0.25">
      <c r="A89" s="664">
        <v>83</v>
      </c>
      <c r="B89" s="647" t="s">
        <v>70</v>
      </c>
      <c r="C89" s="648" t="s">
        <v>631</v>
      </c>
      <c r="D89" s="653">
        <v>670</v>
      </c>
      <c r="E89" s="654">
        <v>11</v>
      </c>
      <c r="F89" s="567">
        <v>0</v>
      </c>
      <c r="G89" s="567">
        <v>39</v>
      </c>
      <c r="H89" s="569">
        <v>21</v>
      </c>
      <c r="I89" s="654">
        <v>11</v>
      </c>
      <c r="J89" s="567">
        <v>0</v>
      </c>
      <c r="K89" s="567">
        <v>29</v>
      </c>
      <c r="L89" s="569">
        <v>0</v>
      </c>
      <c r="M89" s="655">
        <v>0</v>
      </c>
      <c r="N89" s="656">
        <v>0</v>
      </c>
      <c r="O89" s="649">
        <v>163653.93409831001</v>
      </c>
      <c r="P89" s="649">
        <f t="shared" si="36"/>
        <v>14877.630372573638</v>
      </c>
      <c r="Q89" s="649">
        <f t="shared" si="37"/>
        <v>0</v>
      </c>
      <c r="R89" s="649">
        <f t="shared" si="38"/>
        <v>0</v>
      </c>
      <c r="S89" s="660">
        <v>0</v>
      </c>
      <c r="T89" s="649">
        <f t="shared" si="39"/>
        <v>0</v>
      </c>
      <c r="U89" s="649">
        <f t="shared" si="40"/>
        <v>0</v>
      </c>
      <c r="V89" s="650">
        <f t="shared" si="41"/>
        <v>0</v>
      </c>
      <c r="W89" s="655">
        <v>0</v>
      </c>
      <c r="X89" s="656">
        <v>0</v>
      </c>
      <c r="Y89" s="661">
        <v>0</v>
      </c>
      <c r="Z89" s="649">
        <f t="shared" si="42"/>
        <v>0</v>
      </c>
      <c r="AA89" s="649">
        <f t="shared" si="43"/>
        <v>0</v>
      </c>
      <c r="AB89" s="649">
        <f t="shared" si="44"/>
        <v>0</v>
      </c>
      <c r="AC89" s="661">
        <v>0</v>
      </c>
      <c r="AD89" s="649">
        <f t="shared" si="45"/>
        <v>0</v>
      </c>
      <c r="AE89" s="649">
        <f t="shared" si="46"/>
        <v>0</v>
      </c>
      <c r="AF89" s="650">
        <f t="shared" si="47"/>
        <v>0</v>
      </c>
      <c r="AG89" s="655">
        <v>0</v>
      </c>
      <c r="AH89" s="656">
        <v>0</v>
      </c>
      <c r="AI89" s="661">
        <v>501654.50736541499</v>
      </c>
      <c r="AJ89" s="649">
        <f t="shared" si="48"/>
        <v>17298.431288462587</v>
      </c>
      <c r="AK89" s="649">
        <f t="shared" si="49"/>
        <v>0</v>
      </c>
      <c r="AL89" s="649">
        <f t="shared" si="50"/>
        <v>0</v>
      </c>
      <c r="AM89" s="661">
        <v>0</v>
      </c>
      <c r="AN89" s="649">
        <f t="shared" si="51"/>
        <v>0</v>
      </c>
      <c r="AO89" s="649">
        <f t="shared" si="52"/>
        <v>0</v>
      </c>
      <c r="AP89" s="650">
        <f t="shared" si="53"/>
        <v>0</v>
      </c>
      <c r="AQ89" s="655">
        <v>0</v>
      </c>
      <c r="AR89" s="656">
        <v>0</v>
      </c>
      <c r="AS89" s="661">
        <v>0</v>
      </c>
      <c r="AT89" s="649">
        <f t="shared" si="54"/>
        <v>0</v>
      </c>
      <c r="AU89" s="649">
        <f t="shared" si="55"/>
        <v>0</v>
      </c>
      <c r="AV89" s="649">
        <f t="shared" si="56"/>
        <v>0</v>
      </c>
      <c r="AW89" s="661">
        <v>0</v>
      </c>
      <c r="AX89" s="649">
        <f t="shared" si="57"/>
        <v>0</v>
      </c>
      <c r="AY89" s="649">
        <f t="shared" si="58"/>
        <v>0</v>
      </c>
      <c r="AZ89" s="650">
        <f t="shared" si="59"/>
        <v>0</v>
      </c>
      <c r="BA89" s="651">
        <v>1.74</v>
      </c>
      <c r="BB89" s="649">
        <f t="shared" si="60"/>
        <v>19.14</v>
      </c>
      <c r="BC89" s="649">
        <f t="shared" si="61"/>
        <v>0</v>
      </c>
      <c r="BD89" s="649">
        <f t="shared" si="62"/>
        <v>67.86</v>
      </c>
      <c r="BE89" s="650">
        <f t="shared" si="63"/>
        <v>36.54</v>
      </c>
      <c r="BF89" s="651">
        <v>1.28</v>
      </c>
      <c r="BG89" s="649">
        <f t="shared" si="64"/>
        <v>14.08</v>
      </c>
      <c r="BH89" s="649">
        <f t="shared" si="65"/>
        <v>0</v>
      </c>
      <c r="BI89" s="649">
        <f t="shared" si="66"/>
        <v>49.92</v>
      </c>
      <c r="BJ89" s="650">
        <f t="shared" si="67"/>
        <v>26.88</v>
      </c>
      <c r="BK89" s="674">
        <v>1.01519251721979</v>
      </c>
      <c r="BL89" s="674">
        <v>0</v>
      </c>
      <c r="BM89" s="675">
        <v>0</v>
      </c>
      <c r="BN89" s="675">
        <v>0</v>
      </c>
      <c r="BO89" s="662">
        <v>3.11190748278021</v>
      </c>
      <c r="BP89" s="662">
        <v>0</v>
      </c>
      <c r="BQ89" s="662">
        <v>0</v>
      </c>
      <c r="BR89" s="675">
        <v>0</v>
      </c>
      <c r="BS89" s="652">
        <f t="shared" si="68"/>
        <v>4.1271000000000004</v>
      </c>
      <c r="BT89" s="650">
        <f t="shared" si="69"/>
        <v>665308.44146372541</v>
      </c>
      <c r="BV89" s="668"/>
      <c r="BW89" s="674"/>
      <c r="BX89" s="674"/>
      <c r="BY89" s="675"/>
      <c r="BZ89" s="675"/>
      <c r="CA89" s="662"/>
      <c r="CB89" s="662"/>
      <c r="CC89" s="662"/>
      <c r="CD89" s="675"/>
      <c r="CF89" s="671"/>
      <c r="CG89" s="661"/>
      <c r="CH89" s="661"/>
      <c r="CI89" s="661"/>
      <c r="CJ89" s="88"/>
      <c r="CK89" s="86"/>
      <c r="CL89" s="86"/>
      <c r="CM89" s="87"/>
      <c r="CN89" s="86"/>
      <c r="CO89" s="86"/>
      <c r="CP89" s="86"/>
      <c r="CQ89" s="87"/>
    </row>
    <row r="90" spans="1:95" ht="17.25" customHeight="1" x14ac:dyDescent="0.25">
      <c r="A90" s="664">
        <v>84</v>
      </c>
      <c r="B90" s="647" t="s">
        <v>71</v>
      </c>
      <c r="C90" s="648" t="s">
        <v>632</v>
      </c>
      <c r="D90" s="653">
        <v>1450</v>
      </c>
      <c r="E90" s="654">
        <v>29</v>
      </c>
      <c r="F90" s="567">
        <v>0</v>
      </c>
      <c r="G90" s="567">
        <v>102</v>
      </c>
      <c r="H90" s="569">
        <v>58</v>
      </c>
      <c r="I90" s="654">
        <v>0</v>
      </c>
      <c r="J90" s="567">
        <v>0</v>
      </c>
      <c r="K90" s="567">
        <v>0</v>
      </c>
      <c r="L90" s="569">
        <v>0</v>
      </c>
      <c r="M90" s="655">
        <v>0</v>
      </c>
      <c r="N90" s="656">
        <v>0</v>
      </c>
      <c r="O90" s="649">
        <v>0</v>
      </c>
      <c r="P90" s="649">
        <f t="shared" si="36"/>
        <v>0</v>
      </c>
      <c r="Q90" s="649">
        <f t="shared" si="37"/>
        <v>0</v>
      </c>
      <c r="R90" s="649">
        <f t="shared" si="38"/>
        <v>0</v>
      </c>
      <c r="S90" s="660">
        <v>0</v>
      </c>
      <c r="T90" s="649">
        <f t="shared" si="39"/>
        <v>0</v>
      </c>
      <c r="U90" s="649">
        <f t="shared" si="40"/>
        <v>0</v>
      </c>
      <c r="V90" s="650">
        <f t="shared" si="41"/>
        <v>0</v>
      </c>
      <c r="W90" s="655">
        <v>0</v>
      </c>
      <c r="X90" s="656">
        <v>0</v>
      </c>
      <c r="Y90" s="661">
        <v>0</v>
      </c>
      <c r="Z90" s="649">
        <f t="shared" si="42"/>
        <v>0</v>
      </c>
      <c r="AA90" s="649">
        <f t="shared" si="43"/>
        <v>0</v>
      </c>
      <c r="AB90" s="649">
        <f t="shared" si="44"/>
        <v>0</v>
      </c>
      <c r="AC90" s="661">
        <v>0</v>
      </c>
      <c r="AD90" s="649">
        <f t="shared" si="45"/>
        <v>0</v>
      </c>
      <c r="AE90" s="649">
        <f t="shared" si="46"/>
        <v>0</v>
      </c>
      <c r="AF90" s="650">
        <f t="shared" si="47"/>
        <v>0</v>
      </c>
      <c r="AG90" s="655">
        <v>0</v>
      </c>
      <c r="AH90" s="656">
        <v>0</v>
      </c>
      <c r="AI90" s="661">
        <v>0</v>
      </c>
      <c r="AJ90" s="649">
        <f t="shared" si="48"/>
        <v>0</v>
      </c>
      <c r="AK90" s="649">
        <f t="shared" si="49"/>
        <v>0</v>
      </c>
      <c r="AL90" s="649">
        <f t="shared" si="50"/>
        <v>0</v>
      </c>
      <c r="AM90" s="661">
        <v>0</v>
      </c>
      <c r="AN90" s="649">
        <f t="shared" si="51"/>
        <v>0</v>
      </c>
      <c r="AO90" s="649">
        <f t="shared" si="52"/>
        <v>0</v>
      </c>
      <c r="AP90" s="650">
        <f t="shared" si="53"/>
        <v>0</v>
      </c>
      <c r="AQ90" s="655">
        <v>0</v>
      </c>
      <c r="AR90" s="656">
        <v>0</v>
      </c>
      <c r="AS90" s="661">
        <v>0</v>
      </c>
      <c r="AT90" s="649">
        <f t="shared" si="54"/>
        <v>0</v>
      </c>
      <c r="AU90" s="649">
        <f t="shared" si="55"/>
        <v>0</v>
      </c>
      <c r="AV90" s="649">
        <f t="shared" si="56"/>
        <v>0</v>
      </c>
      <c r="AW90" s="661">
        <v>0</v>
      </c>
      <c r="AX90" s="649">
        <f t="shared" si="57"/>
        <v>0</v>
      </c>
      <c r="AY90" s="649">
        <f t="shared" si="58"/>
        <v>0</v>
      </c>
      <c r="AZ90" s="650">
        <f t="shared" si="59"/>
        <v>0</v>
      </c>
      <c r="BA90" s="651">
        <v>1.61</v>
      </c>
      <c r="BB90" s="649">
        <f t="shared" si="60"/>
        <v>46.690000000000005</v>
      </c>
      <c r="BC90" s="649">
        <f t="shared" si="61"/>
        <v>0</v>
      </c>
      <c r="BD90" s="649">
        <f t="shared" si="62"/>
        <v>164.22</v>
      </c>
      <c r="BE90" s="650">
        <f t="shared" si="63"/>
        <v>93.38000000000001</v>
      </c>
      <c r="BF90" s="651">
        <v>1.28</v>
      </c>
      <c r="BG90" s="649">
        <f t="shared" si="64"/>
        <v>37.119999999999997</v>
      </c>
      <c r="BH90" s="649">
        <f t="shared" si="65"/>
        <v>0</v>
      </c>
      <c r="BI90" s="649">
        <f t="shared" si="66"/>
        <v>130.56</v>
      </c>
      <c r="BJ90" s="650">
        <f t="shared" si="67"/>
        <v>74.239999999999995</v>
      </c>
      <c r="BK90" s="674">
        <v>0</v>
      </c>
      <c r="BL90" s="674">
        <v>0</v>
      </c>
      <c r="BM90" s="675">
        <v>0</v>
      </c>
      <c r="BN90" s="675">
        <v>0</v>
      </c>
      <c r="BO90" s="662">
        <v>0</v>
      </c>
      <c r="BP90" s="662">
        <v>0</v>
      </c>
      <c r="BQ90" s="662">
        <v>0</v>
      </c>
      <c r="BR90" s="675">
        <v>0</v>
      </c>
      <c r="BS90" s="652">
        <f t="shared" si="68"/>
        <v>0</v>
      </c>
      <c r="BT90" s="650">
        <f t="shared" si="69"/>
        <v>0</v>
      </c>
      <c r="BV90" s="668"/>
      <c r="BW90" s="674"/>
      <c r="BX90" s="674"/>
      <c r="BY90" s="675"/>
      <c r="BZ90" s="675"/>
      <c r="CA90" s="662"/>
      <c r="CB90" s="662"/>
      <c r="CC90" s="662"/>
      <c r="CD90" s="675"/>
      <c r="CF90" s="671"/>
      <c r="CG90" s="661"/>
      <c r="CH90" s="661"/>
      <c r="CI90" s="661"/>
      <c r="CJ90" s="88"/>
      <c r="CK90" s="86"/>
      <c r="CL90" s="86"/>
      <c r="CM90" s="87"/>
      <c r="CN90" s="86"/>
      <c r="CO90" s="86"/>
      <c r="CP90" s="86"/>
      <c r="CQ90" s="87"/>
    </row>
    <row r="91" spans="1:95" ht="17.25" customHeight="1" x14ac:dyDescent="0.25">
      <c r="A91" s="664">
        <v>85</v>
      </c>
      <c r="B91" s="647" t="s">
        <v>72</v>
      </c>
      <c r="C91" s="648" t="s">
        <v>633</v>
      </c>
      <c r="D91" s="653">
        <v>532</v>
      </c>
      <c r="E91" s="654">
        <v>0</v>
      </c>
      <c r="F91" s="567">
        <v>24</v>
      </c>
      <c r="G91" s="567">
        <v>23</v>
      </c>
      <c r="H91" s="569">
        <v>1</v>
      </c>
      <c r="I91" s="654">
        <v>0</v>
      </c>
      <c r="J91" s="567">
        <v>24</v>
      </c>
      <c r="K91" s="567">
        <v>24</v>
      </c>
      <c r="L91" s="569">
        <v>0</v>
      </c>
      <c r="M91" s="655">
        <v>0</v>
      </c>
      <c r="N91" s="656">
        <v>0</v>
      </c>
      <c r="O91" s="649">
        <v>0</v>
      </c>
      <c r="P91" s="649">
        <f t="shared" si="36"/>
        <v>0</v>
      </c>
      <c r="Q91" s="649">
        <f t="shared" si="37"/>
        <v>0</v>
      </c>
      <c r="R91" s="649">
        <f t="shared" si="38"/>
        <v>0</v>
      </c>
      <c r="S91" s="660">
        <v>0</v>
      </c>
      <c r="T91" s="649">
        <f t="shared" si="39"/>
        <v>0</v>
      </c>
      <c r="U91" s="649">
        <f t="shared" si="40"/>
        <v>0</v>
      </c>
      <c r="V91" s="650">
        <f t="shared" si="41"/>
        <v>0</v>
      </c>
      <c r="W91" s="655">
        <v>0</v>
      </c>
      <c r="X91" s="656">
        <v>0</v>
      </c>
      <c r="Y91" s="661">
        <v>273347.58630353498</v>
      </c>
      <c r="Z91" s="649">
        <f t="shared" si="42"/>
        <v>11389.482762647291</v>
      </c>
      <c r="AA91" s="649">
        <f t="shared" si="43"/>
        <v>0</v>
      </c>
      <c r="AB91" s="649">
        <f t="shared" si="44"/>
        <v>0</v>
      </c>
      <c r="AC91" s="661">
        <v>0</v>
      </c>
      <c r="AD91" s="649">
        <f t="shared" si="45"/>
        <v>0</v>
      </c>
      <c r="AE91" s="649">
        <f t="shared" si="46"/>
        <v>0</v>
      </c>
      <c r="AF91" s="650">
        <f t="shared" si="47"/>
        <v>0</v>
      </c>
      <c r="AG91" s="655">
        <v>0</v>
      </c>
      <c r="AH91" s="656">
        <v>0</v>
      </c>
      <c r="AI91" s="661">
        <v>315259.59847912</v>
      </c>
      <c r="AJ91" s="649">
        <f t="shared" si="48"/>
        <v>13135.816603296667</v>
      </c>
      <c r="AK91" s="649">
        <f t="shared" si="49"/>
        <v>0</v>
      </c>
      <c r="AL91" s="649">
        <f t="shared" si="50"/>
        <v>0</v>
      </c>
      <c r="AM91" s="661">
        <v>0</v>
      </c>
      <c r="AN91" s="649">
        <f t="shared" si="51"/>
        <v>0</v>
      </c>
      <c r="AO91" s="649">
        <f t="shared" si="52"/>
        <v>0</v>
      </c>
      <c r="AP91" s="650">
        <f t="shared" si="53"/>
        <v>0</v>
      </c>
      <c r="AQ91" s="655">
        <v>0</v>
      </c>
      <c r="AR91" s="656">
        <v>0</v>
      </c>
      <c r="AS91" s="661">
        <v>0</v>
      </c>
      <c r="AT91" s="649">
        <f t="shared" si="54"/>
        <v>0</v>
      </c>
      <c r="AU91" s="649">
        <f t="shared" si="55"/>
        <v>0</v>
      </c>
      <c r="AV91" s="649">
        <f t="shared" si="56"/>
        <v>0</v>
      </c>
      <c r="AW91" s="661">
        <v>0</v>
      </c>
      <c r="AX91" s="649">
        <f t="shared" si="57"/>
        <v>0</v>
      </c>
      <c r="AY91" s="649">
        <f t="shared" si="58"/>
        <v>0</v>
      </c>
      <c r="AZ91" s="650">
        <f t="shared" si="59"/>
        <v>0</v>
      </c>
      <c r="BA91" s="651">
        <v>1.79</v>
      </c>
      <c r="BB91" s="649">
        <f t="shared" si="60"/>
        <v>0</v>
      </c>
      <c r="BC91" s="649">
        <f t="shared" si="61"/>
        <v>42.96</v>
      </c>
      <c r="BD91" s="649">
        <f t="shared" si="62"/>
        <v>41.17</v>
      </c>
      <c r="BE91" s="650">
        <f t="shared" si="63"/>
        <v>1.79</v>
      </c>
      <c r="BF91" s="651">
        <v>1.28</v>
      </c>
      <c r="BG91" s="649">
        <f t="shared" si="64"/>
        <v>0</v>
      </c>
      <c r="BH91" s="649">
        <f t="shared" si="65"/>
        <v>30.72</v>
      </c>
      <c r="BI91" s="649">
        <f t="shared" si="66"/>
        <v>29.44</v>
      </c>
      <c r="BJ91" s="650">
        <f t="shared" si="67"/>
        <v>1.28</v>
      </c>
      <c r="BK91" s="674">
        <v>0</v>
      </c>
      <c r="BL91" s="674">
        <v>0</v>
      </c>
      <c r="BM91" s="675">
        <v>1.69565385485167</v>
      </c>
      <c r="BN91" s="675">
        <v>0</v>
      </c>
      <c r="BO91" s="662">
        <v>1.95564614514833</v>
      </c>
      <c r="BP91" s="662">
        <v>0</v>
      </c>
      <c r="BQ91" s="662">
        <v>0</v>
      </c>
      <c r="BR91" s="675">
        <v>0</v>
      </c>
      <c r="BS91" s="652">
        <f t="shared" si="68"/>
        <v>3.6513</v>
      </c>
      <c r="BT91" s="650">
        <f t="shared" si="69"/>
        <v>588607.18478265614</v>
      </c>
      <c r="BV91" s="668"/>
      <c r="BW91" s="674"/>
      <c r="BX91" s="674"/>
      <c r="BY91" s="675"/>
      <c r="BZ91" s="675"/>
      <c r="CA91" s="662"/>
      <c r="CB91" s="662"/>
      <c r="CC91" s="662"/>
      <c r="CD91" s="675"/>
      <c r="CF91" s="671"/>
      <c r="CG91" s="661"/>
      <c r="CH91" s="661"/>
      <c r="CI91" s="661"/>
      <c r="CJ91" s="88"/>
      <c r="CK91" s="86"/>
      <c r="CL91" s="86"/>
      <c r="CM91" s="87"/>
      <c r="CN91" s="86"/>
      <c r="CO91" s="86"/>
      <c r="CP91" s="86"/>
      <c r="CQ91" s="87"/>
    </row>
    <row r="92" spans="1:95" ht="17.25" customHeight="1" x14ac:dyDescent="0.25">
      <c r="A92" s="664">
        <v>86</v>
      </c>
      <c r="B92" s="647" t="s">
        <v>73</v>
      </c>
      <c r="C92" s="648" t="s">
        <v>634</v>
      </c>
      <c r="D92" s="653">
        <v>110</v>
      </c>
      <c r="E92" s="654">
        <v>3</v>
      </c>
      <c r="F92" s="567">
        <v>0</v>
      </c>
      <c r="G92" s="567">
        <v>13</v>
      </c>
      <c r="H92" s="569">
        <v>6</v>
      </c>
      <c r="I92" s="654">
        <v>0</v>
      </c>
      <c r="J92" s="567">
        <v>0</v>
      </c>
      <c r="K92" s="567">
        <v>0</v>
      </c>
      <c r="L92" s="569">
        <v>0</v>
      </c>
      <c r="M92" s="655">
        <v>0</v>
      </c>
      <c r="N92" s="656">
        <v>0</v>
      </c>
      <c r="O92" s="649">
        <v>0</v>
      </c>
      <c r="P92" s="649">
        <f t="shared" si="36"/>
        <v>0</v>
      </c>
      <c r="Q92" s="649">
        <f t="shared" si="37"/>
        <v>0</v>
      </c>
      <c r="R92" s="649">
        <f t="shared" si="38"/>
        <v>0</v>
      </c>
      <c r="S92" s="660">
        <v>0</v>
      </c>
      <c r="T92" s="649">
        <f t="shared" si="39"/>
        <v>0</v>
      </c>
      <c r="U92" s="649">
        <f t="shared" si="40"/>
        <v>0</v>
      </c>
      <c r="V92" s="650">
        <f t="shared" si="41"/>
        <v>0</v>
      </c>
      <c r="W92" s="655">
        <v>0</v>
      </c>
      <c r="X92" s="656">
        <v>0</v>
      </c>
      <c r="Y92" s="661">
        <v>0</v>
      </c>
      <c r="Z92" s="649">
        <f t="shared" si="42"/>
        <v>0</v>
      </c>
      <c r="AA92" s="649">
        <f t="shared" si="43"/>
        <v>0</v>
      </c>
      <c r="AB92" s="649">
        <f t="shared" si="44"/>
        <v>0</v>
      </c>
      <c r="AC92" s="661">
        <v>0</v>
      </c>
      <c r="AD92" s="649">
        <f t="shared" si="45"/>
        <v>0</v>
      </c>
      <c r="AE92" s="649">
        <f t="shared" si="46"/>
        <v>0</v>
      </c>
      <c r="AF92" s="650">
        <f t="shared" si="47"/>
        <v>0</v>
      </c>
      <c r="AG92" s="655">
        <v>0</v>
      </c>
      <c r="AH92" s="656">
        <v>0</v>
      </c>
      <c r="AI92" s="661">
        <v>0</v>
      </c>
      <c r="AJ92" s="649">
        <f t="shared" si="48"/>
        <v>0</v>
      </c>
      <c r="AK92" s="649">
        <f t="shared" si="49"/>
        <v>0</v>
      </c>
      <c r="AL92" s="649">
        <f t="shared" si="50"/>
        <v>0</v>
      </c>
      <c r="AM92" s="661">
        <v>0</v>
      </c>
      <c r="AN92" s="649">
        <f t="shared" si="51"/>
        <v>0</v>
      </c>
      <c r="AO92" s="649">
        <f t="shared" si="52"/>
        <v>0</v>
      </c>
      <c r="AP92" s="650">
        <f t="shared" si="53"/>
        <v>0</v>
      </c>
      <c r="AQ92" s="655">
        <v>0</v>
      </c>
      <c r="AR92" s="656">
        <v>0</v>
      </c>
      <c r="AS92" s="661">
        <v>0</v>
      </c>
      <c r="AT92" s="649">
        <f t="shared" si="54"/>
        <v>0</v>
      </c>
      <c r="AU92" s="649">
        <f t="shared" si="55"/>
        <v>0</v>
      </c>
      <c r="AV92" s="649">
        <f t="shared" si="56"/>
        <v>0</v>
      </c>
      <c r="AW92" s="661">
        <v>0</v>
      </c>
      <c r="AX92" s="649">
        <f t="shared" si="57"/>
        <v>0</v>
      </c>
      <c r="AY92" s="649">
        <f t="shared" si="58"/>
        <v>0</v>
      </c>
      <c r="AZ92" s="650">
        <f t="shared" si="59"/>
        <v>0</v>
      </c>
      <c r="BA92" s="651">
        <v>1.68</v>
      </c>
      <c r="BB92" s="649">
        <f t="shared" si="60"/>
        <v>5.04</v>
      </c>
      <c r="BC92" s="649">
        <f t="shared" si="61"/>
        <v>0</v>
      </c>
      <c r="BD92" s="649">
        <f t="shared" si="62"/>
        <v>21.84</v>
      </c>
      <c r="BE92" s="650">
        <f t="shared" si="63"/>
        <v>10.08</v>
      </c>
      <c r="BF92" s="651">
        <v>1.06</v>
      </c>
      <c r="BG92" s="649">
        <f t="shared" si="64"/>
        <v>3.18</v>
      </c>
      <c r="BH92" s="649">
        <f t="shared" si="65"/>
        <v>0</v>
      </c>
      <c r="BI92" s="649">
        <f t="shared" si="66"/>
        <v>13.780000000000001</v>
      </c>
      <c r="BJ92" s="650">
        <f t="shared" si="67"/>
        <v>6.36</v>
      </c>
      <c r="BK92" s="674">
        <v>0</v>
      </c>
      <c r="BL92" s="674">
        <v>0</v>
      </c>
      <c r="BM92" s="675">
        <v>0</v>
      </c>
      <c r="BN92" s="675">
        <v>0</v>
      </c>
      <c r="BO92" s="662">
        <v>0</v>
      </c>
      <c r="BP92" s="662">
        <v>0</v>
      </c>
      <c r="BQ92" s="662">
        <v>0</v>
      </c>
      <c r="BR92" s="675">
        <v>0</v>
      </c>
      <c r="BS92" s="652">
        <f t="shared" si="68"/>
        <v>0</v>
      </c>
      <c r="BT92" s="650">
        <f t="shared" si="69"/>
        <v>0</v>
      </c>
      <c r="BV92" s="668"/>
      <c r="BW92" s="674"/>
      <c r="BX92" s="674"/>
      <c r="BY92" s="675"/>
      <c r="BZ92" s="675"/>
      <c r="CA92" s="662"/>
      <c r="CB92" s="662"/>
      <c r="CC92" s="662"/>
      <c r="CD92" s="675"/>
      <c r="CF92" s="671"/>
      <c r="CG92" s="661"/>
      <c r="CH92" s="661"/>
      <c r="CI92" s="661"/>
      <c r="CJ92" s="88"/>
      <c r="CK92" s="86"/>
      <c r="CL92" s="86"/>
      <c r="CM92" s="87"/>
      <c r="CN92" s="86"/>
      <c r="CO92" s="86"/>
      <c r="CP92" s="86"/>
      <c r="CQ92" s="87"/>
    </row>
    <row r="93" spans="1:95" ht="17.25" customHeight="1" x14ac:dyDescent="0.25">
      <c r="A93" s="664">
        <v>87</v>
      </c>
      <c r="B93" s="647" t="s">
        <v>74</v>
      </c>
      <c r="C93" s="648" t="s">
        <v>635</v>
      </c>
      <c r="D93" s="653">
        <v>1267</v>
      </c>
      <c r="E93" s="654">
        <v>27</v>
      </c>
      <c r="F93" s="567">
        <v>0</v>
      </c>
      <c r="G93" s="567">
        <v>80</v>
      </c>
      <c r="H93" s="569">
        <v>38</v>
      </c>
      <c r="I93" s="654">
        <v>27</v>
      </c>
      <c r="J93" s="567">
        <v>0</v>
      </c>
      <c r="K93" s="567">
        <v>97</v>
      </c>
      <c r="L93" s="569">
        <v>0</v>
      </c>
      <c r="M93" s="655">
        <v>0</v>
      </c>
      <c r="N93" s="656">
        <v>0</v>
      </c>
      <c r="O93" s="649">
        <v>379455.55744428601</v>
      </c>
      <c r="P93" s="649">
        <f t="shared" si="36"/>
        <v>14053.909534973556</v>
      </c>
      <c r="Q93" s="649">
        <f t="shared" si="37"/>
        <v>0</v>
      </c>
      <c r="R93" s="649">
        <f t="shared" si="38"/>
        <v>0</v>
      </c>
      <c r="S93" s="660">
        <v>6094.6074170519996</v>
      </c>
      <c r="T93" s="649">
        <f t="shared" si="39"/>
        <v>225.72620063155554</v>
      </c>
      <c r="U93" s="649">
        <f t="shared" si="40"/>
        <v>0</v>
      </c>
      <c r="V93" s="650">
        <f t="shared" si="41"/>
        <v>0</v>
      </c>
      <c r="W93" s="655">
        <v>0</v>
      </c>
      <c r="X93" s="656">
        <v>0</v>
      </c>
      <c r="Y93" s="661">
        <v>0</v>
      </c>
      <c r="Z93" s="649">
        <f t="shared" si="42"/>
        <v>0</v>
      </c>
      <c r="AA93" s="649">
        <f t="shared" si="43"/>
        <v>0</v>
      </c>
      <c r="AB93" s="649">
        <f t="shared" si="44"/>
        <v>0</v>
      </c>
      <c r="AC93" s="661">
        <v>0</v>
      </c>
      <c r="AD93" s="649">
        <f t="shared" si="45"/>
        <v>0</v>
      </c>
      <c r="AE93" s="649">
        <f t="shared" si="46"/>
        <v>0</v>
      </c>
      <c r="AF93" s="650">
        <f t="shared" si="47"/>
        <v>0</v>
      </c>
      <c r="AG93" s="655">
        <v>1</v>
      </c>
      <c r="AH93" s="656">
        <v>0</v>
      </c>
      <c r="AI93" s="661">
        <v>1116320.0924589999</v>
      </c>
      <c r="AJ93" s="649">
        <f t="shared" si="48"/>
        <v>11508.454561432989</v>
      </c>
      <c r="AK93" s="649">
        <f t="shared" si="49"/>
        <v>11508.454561432989</v>
      </c>
      <c r="AL93" s="649">
        <f t="shared" si="50"/>
        <v>0</v>
      </c>
      <c r="AM93" s="661">
        <v>123429.04934186301</v>
      </c>
      <c r="AN93" s="649">
        <f t="shared" si="51"/>
        <v>1272.4644262047732</v>
      </c>
      <c r="AO93" s="649">
        <f t="shared" si="52"/>
        <v>1272.4644262047732</v>
      </c>
      <c r="AP93" s="650">
        <f t="shared" si="53"/>
        <v>0</v>
      </c>
      <c r="AQ93" s="655">
        <v>0</v>
      </c>
      <c r="AR93" s="656">
        <v>0</v>
      </c>
      <c r="AS93" s="661">
        <v>0</v>
      </c>
      <c r="AT93" s="649">
        <f t="shared" si="54"/>
        <v>0</v>
      </c>
      <c r="AU93" s="649">
        <f t="shared" si="55"/>
        <v>0</v>
      </c>
      <c r="AV93" s="649">
        <f t="shared" si="56"/>
        <v>0</v>
      </c>
      <c r="AW93" s="661">
        <v>0</v>
      </c>
      <c r="AX93" s="649">
        <f t="shared" si="57"/>
        <v>0</v>
      </c>
      <c r="AY93" s="649">
        <f t="shared" si="58"/>
        <v>0</v>
      </c>
      <c r="AZ93" s="650">
        <f t="shared" si="59"/>
        <v>0</v>
      </c>
      <c r="BA93" s="651">
        <v>1.51</v>
      </c>
      <c r="BB93" s="649">
        <f t="shared" si="60"/>
        <v>40.770000000000003</v>
      </c>
      <c r="BC93" s="649">
        <f t="shared" si="61"/>
        <v>0</v>
      </c>
      <c r="BD93" s="649">
        <f t="shared" si="62"/>
        <v>120.8</v>
      </c>
      <c r="BE93" s="650">
        <f t="shared" si="63"/>
        <v>57.38</v>
      </c>
      <c r="BF93" s="651">
        <v>1.21</v>
      </c>
      <c r="BG93" s="649">
        <f t="shared" si="64"/>
        <v>32.67</v>
      </c>
      <c r="BH93" s="649">
        <f t="shared" si="65"/>
        <v>0</v>
      </c>
      <c r="BI93" s="649">
        <f t="shared" si="66"/>
        <v>96.8</v>
      </c>
      <c r="BJ93" s="650">
        <f t="shared" si="67"/>
        <v>45.98</v>
      </c>
      <c r="BK93" s="674">
        <v>2.3538721794704598</v>
      </c>
      <c r="BL93" s="674">
        <v>3.7806606234510001E-2</v>
      </c>
      <c r="BM93" s="675">
        <v>0</v>
      </c>
      <c r="BN93" s="675">
        <v>0</v>
      </c>
      <c r="BO93" s="662">
        <v>6.9248552497717499</v>
      </c>
      <c r="BP93" s="662">
        <v>0.76566596452327995</v>
      </c>
      <c r="BQ93" s="662">
        <v>0</v>
      </c>
      <c r="BR93" s="675">
        <v>0</v>
      </c>
      <c r="BS93" s="652">
        <f t="shared" si="68"/>
        <v>10.082199999999998</v>
      </c>
      <c r="BT93" s="650">
        <f t="shared" si="69"/>
        <v>1625299.3066622012</v>
      </c>
      <c r="BV93" s="668"/>
      <c r="BW93" s="674"/>
      <c r="BX93" s="674"/>
      <c r="BY93" s="675"/>
      <c r="BZ93" s="675"/>
      <c r="CA93" s="662"/>
      <c r="CB93" s="662"/>
      <c r="CC93" s="662"/>
      <c r="CD93" s="675"/>
      <c r="CF93" s="671"/>
      <c r="CG93" s="661"/>
      <c r="CH93" s="661"/>
      <c r="CI93" s="661"/>
      <c r="CJ93" s="88"/>
      <c r="CK93" s="86"/>
      <c r="CL93" s="86"/>
      <c r="CM93" s="87"/>
      <c r="CN93" s="86"/>
      <c r="CO93" s="86"/>
      <c r="CP93" s="86"/>
      <c r="CQ93" s="87"/>
    </row>
    <row r="94" spans="1:95" ht="17.25" customHeight="1" x14ac:dyDescent="0.25">
      <c r="A94" s="664">
        <v>88</v>
      </c>
      <c r="B94" s="647" t="s">
        <v>493</v>
      </c>
      <c r="C94" s="648" t="s">
        <v>636</v>
      </c>
      <c r="D94" s="653">
        <v>963</v>
      </c>
      <c r="E94" s="654">
        <v>17</v>
      </c>
      <c r="F94" s="567">
        <v>0</v>
      </c>
      <c r="G94" s="567">
        <v>54</v>
      </c>
      <c r="H94" s="569">
        <v>35</v>
      </c>
      <c r="I94" s="654">
        <v>17</v>
      </c>
      <c r="J94" s="567">
        <v>0</v>
      </c>
      <c r="K94" s="567">
        <v>59</v>
      </c>
      <c r="L94" s="569">
        <v>0</v>
      </c>
      <c r="M94" s="655">
        <v>0</v>
      </c>
      <c r="N94" s="656">
        <v>0</v>
      </c>
      <c r="O94" s="649">
        <v>166879.25897114101</v>
      </c>
      <c r="P94" s="649">
        <f t="shared" si="36"/>
        <v>9816.4269983024133</v>
      </c>
      <c r="Q94" s="649">
        <f t="shared" si="37"/>
        <v>0</v>
      </c>
      <c r="R94" s="649">
        <f t="shared" si="38"/>
        <v>0</v>
      </c>
      <c r="S94" s="660">
        <v>0</v>
      </c>
      <c r="T94" s="649">
        <f t="shared" si="39"/>
        <v>0</v>
      </c>
      <c r="U94" s="649">
        <f t="shared" si="40"/>
        <v>0</v>
      </c>
      <c r="V94" s="650">
        <f t="shared" si="41"/>
        <v>0</v>
      </c>
      <c r="W94" s="655">
        <v>0</v>
      </c>
      <c r="X94" s="656">
        <v>0</v>
      </c>
      <c r="Y94" s="661">
        <v>0</v>
      </c>
      <c r="Z94" s="649">
        <f t="shared" si="42"/>
        <v>0</v>
      </c>
      <c r="AA94" s="649">
        <f t="shared" si="43"/>
        <v>0</v>
      </c>
      <c r="AB94" s="649">
        <f t="shared" si="44"/>
        <v>0</v>
      </c>
      <c r="AC94" s="661">
        <v>0</v>
      </c>
      <c r="AD94" s="649">
        <f t="shared" si="45"/>
        <v>0</v>
      </c>
      <c r="AE94" s="649">
        <f t="shared" si="46"/>
        <v>0</v>
      </c>
      <c r="AF94" s="650">
        <f t="shared" si="47"/>
        <v>0</v>
      </c>
      <c r="AG94" s="655">
        <v>0</v>
      </c>
      <c r="AH94" s="656">
        <v>0</v>
      </c>
      <c r="AI94" s="661">
        <v>647446.92456063803</v>
      </c>
      <c r="AJ94" s="649">
        <f t="shared" si="48"/>
        <v>10973.676687468442</v>
      </c>
      <c r="AK94" s="649">
        <f t="shared" si="49"/>
        <v>0</v>
      </c>
      <c r="AL94" s="649">
        <f t="shared" si="50"/>
        <v>0</v>
      </c>
      <c r="AM94" s="661">
        <v>0</v>
      </c>
      <c r="AN94" s="649">
        <f t="shared" si="51"/>
        <v>0</v>
      </c>
      <c r="AO94" s="649">
        <f t="shared" si="52"/>
        <v>0</v>
      </c>
      <c r="AP94" s="650">
        <f t="shared" si="53"/>
        <v>0</v>
      </c>
      <c r="AQ94" s="655">
        <v>0</v>
      </c>
      <c r="AR94" s="656">
        <v>0</v>
      </c>
      <c r="AS94" s="661">
        <v>0</v>
      </c>
      <c r="AT94" s="649">
        <f t="shared" si="54"/>
        <v>0</v>
      </c>
      <c r="AU94" s="649">
        <f t="shared" si="55"/>
        <v>0</v>
      </c>
      <c r="AV94" s="649">
        <f t="shared" si="56"/>
        <v>0</v>
      </c>
      <c r="AW94" s="661">
        <v>0</v>
      </c>
      <c r="AX94" s="649">
        <f t="shared" si="57"/>
        <v>0</v>
      </c>
      <c r="AY94" s="649">
        <f t="shared" si="58"/>
        <v>0</v>
      </c>
      <c r="AZ94" s="650">
        <f t="shared" si="59"/>
        <v>0</v>
      </c>
      <c r="BA94" s="651">
        <v>1.75</v>
      </c>
      <c r="BB94" s="649">
        <f t="shared" si="60"/>
        <v>29.75</v>
      </c>
      <c r="BC94" s="649">
        <f t="shared" si="61"/>
        <v>0</v>
      </c>
      <c r="BD94" s="649">
        <f t="shared" si="62"/>
        <v>94.5</v>
      </c>
      <c r="BE94" s="650">
        <f t="shared" si="63"/>
        <v>61.25</v>
      </c>
      <c r="BF94" s="651">
        <v>1.37</v>
      </c>
      <c r="BG94" s="649">
        <f t="shared" si="64"/>
        <v>23.290000000000003</v>
      </c>
      <c r="BH94" s="649">
        <f t="shared" si="65"/>
        <v>0</v>
      </c>
      <c r="BI94" s="649">
        <f t="shared" si="66"/>
        <v>73.98</v>
      </c>
      <c r="BJ94" s="650">
        <f t="shared" si="67"/>
        <v>47.95</v>
      </c>
      <c r="BK94" s="674">
        <v>1.03520013692378</v>
      </c>
      <c r="BL94" s="674">
        <v>0</v>
      </c>
      <c r="BM94" s="675">
        <v>0</v>
      </c>
      <c r="BN94" s="675">
        <v>0</v>
      </c>
      <c r="BO94" s="662">
        <v>4.0162998630762203</v>
      </c>
      <c r="BP94" s="662">
        <v>0</v>
      </c>
      <c r="BQ94" s="662">
        <v>0</v>
      </c>
      <c r="BR94" s="675">
        <v>0</v>
      </c>
      <c r="BS94" s="652">
        <f t="shared" si="68"/>
        <v>5.0515000000000008</v>
      </c>
      <c r="BT94" s="650">
        <f t="shared" si="69"/>
        <v>814326.18353177991</v>
      </c>
      <c r="BV94" s="668"/>
      <c r="BW94" s="674"/>
      <c r="BX94" s="674"/>
      <c r="BY94" s="675"/>
      <c r="BZ94" s="675"/>
      <c r="CA94" s="662"/>
      <c r="CB94" s="662"/>
      <c r="CC94" s="662"/>
      <c r="CD94" s="675"/>
      <c r="CF94" s="671"/>
      <c r="CG94" s="661"/>
      <c r="CH94" s="661"/>
      <c r="CI94" s="661"/>
      <c r="CJ94" s="88"/>
      <c r="CK94" s="86"/>
      <c r="CL94" s="86"/>
      <c r="CM94" s="87"/>
      <c r="CN94" s="86"/>
      <c r="CO94" s="86"/>
      <c r="CP94" s="86"/>
      <c r="CQ94" s="87"/>
    </row>
    <row r="95" spans="1:95" ht="17.25" customHeight="1" x14ac:dyDescent="0.25">
      <c r="A95" s="664">
        <v>89</v>
      </c>
      <c r="B95" s="647" t="s">
        <v>497</v>
      </c>
      <c r="C95" s="648" t="s">
        <v>637</v>
      </c>
      <c r="D95" s="653">
        <v>232</v>
      </c>
      <c r="E95" s="654">
        <v>2</v>
      </c>
      <c r="F95" s="567">
        <v>0</v>
      </c>
      <c r="G95" s="567">
        <v>11</v>
      </c>
      <c r="H95" s="569">
        <v>3</v>
      </c>
      <c r="I95" s="654">
        <v>0</v>
      </c>
      <c r="J95" s="567">
        <v>0</v>
      </c>
      <c r="K95" s="567">
        <v>0</v>
      </c>
      <c r="L95" s="569">
        <v>0</v>
      </c>
      <c r="M95" s="655">
        <v>0</v>
      </c>
      <c r="N95" s="656">
        <v>0</v>
      </c>
      <c r="O95" s="649">
        <v>0</v>
      </c>
      <c r="P95" s="649">
        <f t="shared" si="36"/>
        <v>0</v>
      </c>
      <c r="Q95" s="649">
        <f t="shared" si="37"/>
        <v>0</v>
      </c>
      <c r="R95" s="649">
        <f t="shared" si="38"/>
        <v>0</v>
      </c>
      <c r="S95" s="660">
        <v>0</v>
      </c>
      <c r="T95" s="649">
        <f t="shared" si="39"/>
        <v>0</v>
      </c>
      <c r="U95" s="649">
        <f t="shared" si="40"/>
        <v>0</v>
      </c>
      <c r="V95" s="650">
        <f t="shared" si="41"/>
        <v>0</v>
      </c>
      <c r="W95" s="655">
        <v>0</v>
      </c>
      <c r="X95" s="656">
        <v>0</v>
      </c>
      <c r="Y95" s="661">
        <v>0</v>
      </c>
      <c r="Z95" s="649">
        <f t="shared" si="42"/>
        <v>0</v>
      </c>
      <c r="AA95" s="649">
        <f t="shared" si="43"/>
        <v>0</v>
      </c>
      <c r="AB95" s="649">
        <f t="shared" si="44"/>
        <v>0</v>
      </c>
      <c r="AC95" s="661">
        <v>0</v>
      </c>
      <c r="AD95" s="649">
        <f t="shared" si="45"/>
        <v>0</v>
      </c>
      <c r="AE95" s="649">
        <f t="shared" si="46"/>
        <v>0</v>
      </c>
      <c r="AF95" s="650">
        <f t="shared" si="47"/>
        <v>0</v>
      </c>
      <c r="AG95" s="655">
        <v>0</v>
      </c>
      <c r="AH95" s="656">
        <v>0</v>
      </c>
      <c r="AI95" s="661">
        <v>0</v>
      </c>
      <c r="AJ95" s="649">
        <f t="shared" si="48"/>
        <v>0</v>
      </c>
      <c r="AK95" s="649">
        <f t="shared" si="49"/>
        <v>0</v>
      </c>
      <c r="AL95" s="649">
        <f t="shared" si="50"/>
        <v>0</v>
      </c>
      <c r="AM95" s="661">
        <v>0</v>
      </c>
      <c r="AN95" s="649">
        <f t="shared" si="51"/>
        <v>0</v>
      </c>
      <c r="AO95" s="649">
        <f t="shared" si="52"/>
        <v>0</v>
      </c>
      <c r="AP95" s="650">
        <f t="shared" si="53"/>
        <v>0</v>
      </c>
      <c r="AQ95" s="655">
        <v>0</v>
      </c>
      <c r="AR95" s="656">
        <v>0</v>
      </c>
      <c r="AS95" s="661">
        <v>0</v>
      </c>
      <c r="AT95" s="649">
        <f t="shared" si="54"/>
        <v>0</v>
      </c>
      <c r="AU95" s="649">
        <f t="shared" si="55"/>
        <v>0</v>
      </c>
      <c r="AV95" s="649">
        <f t="shared" si="56"/>
        <v>0</v>
      </c>
      <c r="AW95" s="661">
        <v>0</v>
      </c>
      <c r="AX95" s="649">
        <f t="shared" si="57"/>
        <v>0</v>
      </c>
      <c r="AY95" s="649">
        <f t="shared" si="58"/>
        <v>0</v>
      </c>
      <c r="AZ95" s="650">
        <f t="shared" si="59"/>
        <v>0</v>
      </c>
      <c r="BA95" s="651">
        <v>2.5499999999999998</v>
      </c>
      <c r="BB95" s="649">
        <f t="shared" si="60"/>
        <v>5.0999999999999996</v>
      </c>
      <c r="BC95" s="649">
        <f t="shared" si="61"/>
        <v>0</v>
      </c>
      <c r="BD95" s="649">
        <f t="shared" si="62"/>
        <v>28.049999999999997</v>
      </c>
      <c r="BE95" s="650">
        <f t="shared" si="63"/>
        <v>7.6499999999999995</v>
      </c>
      <c r="BF95" s="651">
        <v>1.23</v>
      </c>
      <c r="BG95" s="649">
        <f t="shared" si="64"/>
        <v>2.46</v>
      </c>
      <c r="BH95" s="649">
        <f t="shared" si="65"/>
        <v>0</v>
      </c>
      <c r="BI95" s="649">
        <f t="shared" si="66"/>
        <v>13.53</v>
      </c>
      <c r="BJ95" s="650">
        <f t="shared" si="67"/>
        <v>3.69</v>
      </c>
      <c r="BK95" s="674">
        <v>0</v>
      </c>
      <c r="BL95" s="674">
        <v>0</v>
      </c>
      <c r="BM95" s="675">
        <v>0</v>
      </c>
      <c r="BN95" s="675">
        <v>0</v>
      </c>
      <c r="BO95" s="662">
        <v>0</v>
      </c>
      <c r="BP95" s="662">
        <v>0</v>
      </c>
      <c r="BQ95" s="662">
        <v>0</v>
      </c>
      <c r="BR95" s="675">
        <v>0</v>
      </c>
      <c r="BS95" s="652">
        <f t="shared" si="68"/>
        <v>0</v>
      </c>
      <c r="BT95" s="650">
        <f t="shared" si="69"/>
        <v>0</v>
      </c>
      <c r="BV95" s="668"/>
      <c r="BW95" s="674"/>
      <c r="BX95" s="674"/>
      <c r="BY95" s="675"/>
      <c r="BZ95" s="675"/>
      <c r="CA95" s="662"/>
      <c r="CB95" s="662"/>
      <c r="CC95" s="662"/>
      <c r="CD95" s="675"/>
      <c r="CF95" s="671"/>
      <c r="CG95" s="661"/>
      <c r="CH95" s="661"/>
      <c r="CI95" s="661"/>
      <c r="CJ95" s="88"/>
      <c r="CK95" s="86"/>
      <c r="CL95" s="86"/>
      <c r="CM95" s="87"/>
      <c r="CN95" s="86"/>
      <c r="CO95" s="86"/>
      <c r="CP95" s="86"/>
      <c r="CQ95" s="87"/>
    </row>
    <row r="96" spans="1:95" ht="17.25" customHeight="1" x14ac:dyDescent="0.25">
      <c r="A96" s="664">
        <v>90</v>
      </c>
      <c r="B96" s="647" t="s">
        <v>75</v>
      </c>
      <c r="C96" s="648" t="s">
        <v>638</v>
      </c>
      <c r="D96" s="653">
        <v>5111</v>
      </c>
      <c r="E96" s="654">
        <v>81</v>
      </c>
      <c r="F96" s="567">
        <v>0</v>
      </c>
      <c r="G96" s="567">
        <v>290</v>
      </c>
      <c r="H96" s="569">
        <v>139</v>
      </c>
      <c r="I96" s="654">
        <v>89</v>
      </c>
      <c r="J96" s="567">
        <v>0</v>
      </c>
      <c r="K96" s="567">
        <v>312</v>
      </c>
      <c r="L96" s="569">
        <v>218</v>
      </c>
      <c r="M96" s="655">
        <v>5</v>
      </c>
      <c r="N96" s="656">
        <v>0</v>
      </c>
      <c r="O96" s="649">
        <v>973245.48630290898</v>
      </c>
      <c r="P96" s="649">
        <f t="shared" si="36"/>
        <v>10935.342542729315</v>
      </c>
      <c r="Q96" s="649">
        <f t="shared" si="37"/>
        <v>54676.712713646572</v>
      </c>
      <c r="R96" s="649">
        <f t="shared" si="38"/>
        <v>0</v>
      </c>
      <c r="S96" s="660">
        <v>62797.971008761</v>
      </c>
      <c r="T96" s="649">
        <f t="shared" si="39"/>
        <v>705.59517987371908</v>
      </c>
      <c r="U96" s="649">
        <f t="shared" si="40"/>
        <v>3527.9758993685955</v>
      </c>
      <c r="V96" s="650">
        <f t="shared" si="41"/>
        <v>0</v>
      </c>
      <c r="W96" s="655">
        <v>0</v>
      </c>
      <c r="X96" s="656">
        <v>0</v>
      </c>
      <c r="Y96" s="661">
        <v>0</v>
      </c>
      <c r="Z96" s="649">
        <f t="shared" si="42"/>
        <v>0</v>
      </c>
      <c r="AA96" s="649">
        <f t="shared" si="43"/>
        <v>0</v>
      </c>
      <c r="AB96" s="649">
        <f t="shared" si="44"/>
        <v>0</v>
      </c>
      <c r="AC96" s="661">
        <v>0</v>
      </c>
      <c r="AD96" s="649">
        <f t="shared" si="45"/>
        <v>0</v>
      </c>
      <c r="AE96" s="649">
        <f t="shared" si="46"/>
        <v>0</v>
      </c>
      <c r="AF96" s="650">
        <f t="shared" si="47"/>
        <v>0</v>
      </c>
      <c r="AG96" s="655">
        <v>9</v>
      </c>
      <c r="AH96" s="656">
        <v>0</v>
      </c>
      <c r="AI96" s="661">
        <v>3021704.0490125301</v>
      </c>
      <c r="AJ96" s="649">
        <f t="shared" si="48"/>
        <v>9684.9488750401615</v>
      </c>
      <c r="AK96" s="649">
        <f t="shared" si="49"/>
        <v>87164.539875361457</v>
      </c>
      <c r="AL96" s="649">
        <f t="shared" si="50"/>
        <v>0</v>
      </c>
      <c r="AM96" s="661">
        <v>2394286.9187323898</v>
      </c>
      <c r="AN96" s="649">
        <f t="shared" si="51"/>
        <v>7673.9965343986851</v>
      </c>
      <c r="AO96" s="649">
        <f t="shared" si="52"/>
        <v>69065.968809588172</v>
      </c>
      <c r="AP96" s="650">
        <f t="shared" si="53"/>
        <v>0</v>
      </c>
      <c r="AQ96" s="655">
        <v>2</v>
      </c>
      <c r="AR96" s="656">
        <v>0</v>
      </c>
      <c r="AS96" s="661">
        <v>3297813.51598266</v>
      </c>
      <c r="AT96" s="649">
        <f t="shared" si="54"/>
        <v>15127.584935700275</v>
      </c>
      <c r="AU96" s="649">
        <f t="shared" si="55"/>
        <v>30255.169871400551</v>
      </c>
      <c r="AV96" s="649">
        <f t="shared" si="56"/>
        <v>0</v>
      </c>
      <c r="AW96" s="661">
        <v>490059.99457204097</v>
      </c>
      <c r="AX96" s="649">
        <f t="shared" si="57"/>
        <v>2247.9816264772521</v>
      </c>
      <c r="AY96" s="649">
        <f t="shared" si="58"/>
        <v>4495.9632529545042</v>
      </c>
      <c r="AZ96" s="650">
        <f t="shared" si="59"/>
        <v>0</v>
      </c>
      <c r="BA96" s="651">
        <v>1.36</v>
      </c>
      <c r="BB96" s="649">
        <f t="shared" si="60"/>
        <v>110.16000000000001</v>
      </c>
      <c r="BC96" s="649">
        <f t="shared" si="61"/>
        <v>0</v>
      </c>
      <c r="BD96" s="649">
        <f t="shared" si="62"/>
        <v>394.40000000000003</v>
      </c>
      <c r="BE96" s="650">
        <f t="shared" si="63"/>
        <v>189.04000000000002</v>
      </c>
      <c r="BF96" s="651">
        <v>1.63</v>
      </c>
      <c r="BG96" s="649">
        <f t="shared" si="64"/>
        <v>132.03</v>
      </c>
      <c r="BH96" s="649">
        <f t="shared" si="65"/>
        <v>0</v>
      </c>
      <c r="BI96" s="649">
        <f t="shared" si="66"/>
        <v>472.7</v>
      </c>
      <c r="BJ96" s="650">
        <f t="shared" si="67"/>
        <v>226.57</v>
      </c>
      <c r="BK96" s="674">
        <v>6.0373222346070898</v>
      </c>
      <c r="BL96" s="674">
        <v>0.38955391213744001</v>
      </c>
      <c r="BM96" s="675">
        <v>0</v>
      </c>
      <c r="BN96" s="675">
        <v>0</v>
      </c>
      <c r="BO96" s="662">
        <v>18.744501051636799</v>
      </c>
      <c r="BP96" s="662">
        <v>14.85245177494</v>
      </c>
      <c r="BQ96" s="662">
        <v>20.457287648219499</v>
      </c>
      <c r="BR96" s="675">
        <v>3.0399833784591301</v>
      </c>
      <c r="BS96" s="652">
        <f t="shared" si="68"/>
        <v>63.521099999999961</v>
      </c>
      <c r="BT96" s="650">
        <f t="shared" si="69"/>
        <v>10239907.935611304</v>
      </c>
      <c r="BV96" s="668"/>
      <c r="BW96" s="674"/>
      <c r="BX96" s="674"/>
      <c r="BY96" s="675"/>
      <c r="BZ96" s="675"/>
      <c r="CA96" s="662"/>
      <c r="CB96" s="662"/>
      <c r="CC96" s="662"/>
      <c r="CD96" s="675"/>
      <c r="CF96" s="671"/>
      <c r="CG96" s="661"/>
      <c r="CH96" s="661"/>
      <c r="CI96" s="661"/>
      <c r="CJ96" s="88"/>
      <c r="CK96" s="86"/>
      <c r="CL96" s="86"/>
      <c r="CM96" s="87"/>
      <c r="CN96" s="86"/>
      <c r="CO96" s="86"/>
      <c r="CP96" s="86"/>
      <c r="CQ96" s="87"/>
    </row>
    <row r="97" spans="1:95" ht="17.25" customHeight="1" x14ac:dyDescent="0.25">
      <c r="A97" s="664">
        <v>91</v>
      </c>
      <c r="B97" s="647" t="s">
        <v>523</v>
      </c>
      <c r="C97" s="648" t="s">
        <v>639</v>
      </c>
      <c r="D97" s="653">
        <v>1913</v>
      </c>
      <c r="E97" s="654">
        <v>37</v>
      </c>
      <c r="F97" s="567">
        <v>0</v>
      </c>
      <c r="G97" s="567">
        <v>127</v>
      </c>
      <c r="H97" s="569">
        <v>62</v>
      </c>
      <c r="I97" s="654">
        <v>37</v>
      </c>
      <c r="J97" s="567">
        <v>0</v>
      </c>
      <c r="K97" s="567">
        <v>131</v>
      </c>
      <c r="L97" s="569">
        <v>11</v>
      </c>
      <c r="M97" s="655">
        <v>1</v>
      </c>
      <c r="N97" s="656">
        <v>0</v>
      </c>
      <c r="O97" s="649">
        <v>356661.17401474598</v>
      </c>
      <c r="P97" s="649">
        <f t="shared" si="36"/>
        <v>9639.4911895877285</v>
      </c>
      <c r="Q97" s="649">
        <f t="shared" si="37"/>
        <v>9639.4911895877285</v>
      </c>
      <c r="R97" s="649">
        <f t="shared" si="38"/>
        <v>0</v>
      </c>
      <c r="S97" s="660">
        <v>31400.811238802002</v>
      </c>
      <c r="T97" s="649">
        <f t="shared" si="39"/>
        <v>848.67057402167575</v>
      </c>
      <c r="U97" s="649">
        <f t="shared" si="40"/>
        <v>848.67057402167575</v>
      </c>
      <c r="V97" s="650">
        <f t="shared" si="41"/>
        <v>0</v>
      </c>
      <c r="W97" s="655">
        <v>0</v>
      </c>
      <c r="X97" s="656">
        <v>0</v>
      </c>
      <c r="Y97" s="661">
        <v>0</v>
      </c>
      <c r="Z97" s="649">
        <f t="shared" si="42"/>
        <v>0</v>
      </c>
      <c r="AA97" s="649">
        <f t="shared" si="43"/>
        <v>0</v>
      </c>
      <c r="AB97" s="649">
        <f t="shared" si="44"/>
        <v>0</v>
      </c>
      <c r="AC97" s="661">
        <v>0</v>
      </c>
      <c r="AD97" s="649">
        <f t="shared" si="45"/>
        <v>0</v>
      </c>
      <c r="AE97" s="649">
        <f t="shared" si="46"/>
        <v>0</v>
      </c>
      <c r="AF97" s="650">
        <f t="shared" si="47"/>
        <v>0</v>
      </c>
      <c r="AG97" s="655">
        <v>3</v>
      </c>
      <c r="AH97" s="656">
        <v>0</v>
      </c>
      <c r="AI97" s="661">
        <v>1497551.4551441399</v>
      </c>
      <c r="AJ97" s="649">
        <f t="shared" si="48"/>
        <v>11431.690497283511</v>
      </c>
      <c r="AK97" s="649">
        <f t="shared" si="49"/>
        <v>34295.071491850533</v>
      </c>
      <c r="AL97" s="649">
        <f t="shared" si="50"/>
        <v>0</v>
      </c>
      <c r="AM97" s="661">
        <v>1202285.3723085099</v>
      </c>
      <c r="AN97" s="649">
        <f t="shared" si="51"/>
        <v>9177.7509336527473</v>
      </c>
      <c r="AO97" s="649">
        <f t="shared" si="52"/>
        <v>27533.252800958242</v>
      </c>
      <c r="AP97" s="650">
        <f t="shared" si="53"/>
        <v>0</v>
      </c>
      <c r="AQ97" s="655">
        <v>0</v>
      </c>
      <c r="AR97" s="656">
        <v>0</v>
      </c>
      <c r="AS97" s="661">
        <v>0</v>
      </c>
      <c r="AT97" s="649">
        <f t="shared" si="54"/>
        <v>0</v>
      </c>
      <c r="AU97" s="649">
        <f t="shared" si="55"/>
        <v>0</v>
      </c>
      <c r="AV97" s="649">
        <f t="shared" si="56"/>
        <v>0</v>
      </c>
      <c r="AW97" s="661">
        <v>313990.53074678901</v>
      </c>
      <c r="AX97" s="649">
        <f t="shared" si="57"/>
        <v>28544.593704253548</v>
      </c>
      <c r="AY97" s="649">
        <f t="shared" si="58"/>
        <v>0</v>
      </c>
      <c r="AZ97" s="650">
        <f t="shared" si="59"/>
        <v>0</v>
      </c>
      <c r="BA97" s="651">
        <v>1.36</v>
      </c>
      <c r="BB97" s="649">
        <f t="shared" si="60"/>
        <v>50.32</v>
      </c>
      <c r="BC97" s="649">
        <f t="shared" si="61"/>
        <v>0</v>
      </c>
      <c r="BD97" s="649">
        <f t="shared" si="62"/>
        <v>172.72</v>
      </c>
      <c r="BE97" s="650">
        <f t="shared" si="63"/>
        <v>84.320000000000007</v>
      </c>
      <c r="BF97" s="651">
        <v>1.38</v>
      </c>
      <c r="BG97" s="649">
        <f t="shared" si="64"/>
        <v>51.059999999999995</v>
      </c>
      <c r="BH97" s="649">
        <f t="shared" si="65"/>
        <v>0</v>
      </c>
      <c r="BI97" s="649">
        <f t="shared" si="66"/>
        <v>175.26</v>
      </c>
      <c r="BJ97" s="650">
        <f t="shared" si="67"/>
        <v>85.559999999999988</v>
      </c>
      <c r="BK97" s="674">
        <v>2.2124720498627801</v>
      </c>
      <c r="BL97" s="674">
        <v>0.19478828162549999</v>
      </c>
      <c r="BM97" s="675">
        <v>0</v>
      </c>
      <c r="BN97" s="675">
        <v>0</v>
      </c>
      <c r="BO97" s="662">
        <v>9.2897432609268709</v>
      </c>
      <c r="BP97" s="662">
        <v>7.4581226553173003</v>
      </c>
      <c r="BQ97" s="662">
        <v>0</v>
      </c>
      <c r="BR97" s="675">
        <v>1.94777375226755</v>
      </c>
      <c r="BS97" s="652">
        <f t="shared" si="68"/>
        <v>21.102900000000002</v>
      </c>
      <c r="BT97" s="650">
        <f t="shared" si="69"/>
        <v>3401889.3434529938</v>
      </c>
      <c r="BV97" s="668"/>
      <c r="BW97" s="674"/>
      <c r="BX97" s="674"/>
      <c r="BY97" s="675"/>
      <c r="BZ97" s="675"/>
      <c r="CA97" s="662"/>
      <c r="CB97" s="662"/>
      <c r="CC97" s="662"/>
      <c r="CD97" s="675"/>
      <c r="CF97" s="671"/>
      <c r="CG97" s="661"/>
      <c r="CH97" s="661"/>
      <c r="CI97" s="661"/>
      <c r="CJ97" s="88"/>
      <c r="CK97" s="86"/>
      <c r="CL97" s="86"/>
      <c r="CM97" s="87"/>
      <c r="CN97" s="86"/>
      <c r="CO97" s="86"/>
      <c r="CP97" s="86"/>
      <c r="CQ97" s="87"/>
    </row>
    <row r="98" spans="1:95" ht="17.25" customHeight="1" x14ac:dyDescent="0.25">
      <c r="A98" s="664">
        <v>92</v>
      </c>
      <c r="B98" s="647" t="s">
        <v>76</v>
      </c>
      <c r="C98" s="648" t="s">
        <v>640</v>
      </c>
      <c r="D98" s="653">
        <v>1212</v>
      </c>
      <c r="E98" s="654">
        <v>33</v>
      </c>
      <c r="F98" s="567">
        <v>0</v>
      </c>
      <c r="G98" s="567">
        <v>76</v>
      </c>
      <c r="H98" s="569">
        <v>39</v>
      </c>
      <c r="I98" s="654">
        <v>33</v>
      </c>
      <c r="J98" s="567">
        <v>0</v>
      </c>
      <c r="K98" s="567">
        <v>65</v>
      </c>
      <c r="L98" s="569">
        <v>0</v>
      </c>
      <c r="M98" s="655">
        <v>0</v>
      </c>
      <c r="N98" s="656">
        <v>0</v>
      </c>
      <c r="O98" s="649">
        <v>182429.69425920999</v>
      </c>
      <c r="P98" s="649">
        <f t="shared" si="36"/>
        <v>5528.1725533093941</v>
      </c>
      <c r="Q98" s="649">
        <f t="shared" si="37"/>
        <v>0</v>
      </c>
      <c r="R98" s="649">
        <f t="shared" si="38"/>
        <v>0</v>
      </c>
      <c r="S98" s="660">
        <v>0</v>
      </c>
      <c r="T98" s="649">
        <f t="shared" si="39"/>
        <v>0</v>
      </c>
      <c r="U98" s="649">
        <f t="shared" si="40"/>
        <v>0</v>
      </c>
      <c r="V98" s="650">
        <f t="shared" si="41"/>
        <v>0</v>
      </c>
      <c r="W98" s="655">
        <v>0</v>
      </c>
      <c r="X98" s="656">
        <v>0</v>
      </c>
      <c r="Y98" s="661">
        <v>201345.052470956</v>
      </c>
      <c r="Z98" s="649">
        <f t="shared" si="42"/>
        <v>0</v>
      </c>
      <c r="AA98" s="649">
        <f t="shared" si="43"/>
        <v>0</v>
      </c>
      <c r="AB98" s="649">
        <f t="shared" si="44"/>
        <v>0</v>
      </c>
      <c r="AC98" s="661">
        <v>0</v>
      </c>
      <c r="AD98" s="649">
        <f t="shared" si="45"/>
        <v>0</v>
      </c>
      <c r="AE98" s="649">
        <f t="shared" si="46"/>
        <v>0</v>
      </c>
      <c r="AF98" s="650">
        <f t="shared" si="47"/>
        <v>0</v>
      </c>
      <c r="AG98" s="655">
        <v>0</v>
      </c>
      <c r="AH98" s="656">
        <v>0</v>
      </c>
      <c r="AI98" s="661">
        <v>912537.74901415699</v>
      </c>
      <c r="AJ98" s="649">
        <f t="shared" si="48"/>
        <v>14039.042292525492</v>
      </c>
      <c r="AK98" s="649">
        <f t="shared" si="49"/>
        <v>0</v>
      </c>
      <c r="AL98" s="649">
        <f t="shared" si="50"/>
        <v>0</v>
      </c>
      <c r="AM98" s="661">
        <v>0</v>
      </c>
      <c r="AN98" s="649">
        <f t="shared" si="51"/>
        <v>0</v>
      </c>
      <c r="AO98" s="649">
        <f t="shared" si="52"/>
        <v>0</v>
      </c>
      <c r="AP98" s="650">
        <f t="shared" si="53"/>
        <v>0</v>
      </c>
      <c r="AQ98" s="655">
        <v>0</v>
      </c>
      <c r="AR98" s="656">
        <v>0</v>
      </c>
      <c r="AS98" s="661">
        <v>0</v>
      </c>
      <c r="AT98" s="649">
        <f t="shared" si="54"/>
        <v>0</v>
      </c>
      <c r="AU98" s="649">
        <f t="shared" si="55"/>
        <v>0</v>
      </c>
      <c r="AV98" s="649">
        <f t="shared" si="56"/>
        <v>0</v>
      </c>
      <c r="AW98" s="661">
        <v>0</v>
      </c>
      <c r="AX98" s="649">
        <f t="shared" si="57"/>
        <v>0</v>
      </c>
      <c r="AY98" s="649">
        <f t="shared" si="58"/>
        <v>0</v>
      </c>
      <c r="AZ98" s="650">
        <f t="shared" si="59"/>
        <v>0</v>
      </c>
      <c r="BA98" s="651">
        <v>1.82</v>
      </c>
      <c r="BB98" s="649">
        <f t="shared" si="60"/>
        <v>60.06</v>
      </c>
      <c r="BC98" s="649">
        <f t="shared" si="61"/>
        <v>0</v>
      </c>
      <c r="BD98" s="649">
        <f t="shared" si="62"/>
        <v>138.32</v>
      </c>
      <c r="BE98" s="650">
        <f t="shared" si="63"/>
        <v>70.98</v>
      </c>
      <c r="BF98" s="651">
        <v>1.3</v>
      </c>
      <c r="BG98" s="649">
        <f t="shared" si="64"/>
        <v>42.9</v>
      </c>
      <c r="BH98" s="649">
        <f t="shared" si="65"/>
        <v>0</v>
      </c>
      <c r="BI98" s="649">
        <f t="shared" si="66"/>
        <v>98.8</v>
      </c>
      <c r="BJ98" s="650">
        <f t="shared" si="67"/>
        <v>50.7</v>
      </c>
      <c r="BK98" s="674">
        <v>1.1316639685508001</v>
      </c>
      <c r="BL98" s="674">
        <v>0</v>
      </c>
      <c r="BM98" s="675">
        <v>1.2490013868224601</v>
      </c>
      <c r="BN98" s="675">
        <v>0</v>
      </c>
      <c r="BO98" s="662">
        <v>5.6607346446267401</v>
      </c>
      <c r="BP98" s="662">
        <v>0</v>
      </c>
      <c r="BQ98" s="662">
        <v>0</v>
      </c>
      <c r="BR98" s="675">
        <v>0</v>
      </c>
      <c r="BS98" s="652">
        <f t="shared" si="68"/>
        <v>8.0413999999999994</v>
      </c>
      <c r="BT98" s="650">
        <f t="shared" si="69"/>
        <v>1296312.4957443241</v>
      </c>
      <c r="BV98" s="668"/>
      <c r="BW98" s="674"/>
      <c r="BX98" s="674"/>
      <c r="BY98" s="675"/>
      <c r="BZ98" s="675"/>
      <c r="CA98" s="662"/>
      <c r="CB98" s="662"/>
      <c r="CC98" s="662"/>
      <c r="CD98" s="675"/>
      <c r="CF98" s="671"/>
      <c r="CG98" s="661"/>
      <c r="CH98" s="661"/>
      <c r="CI98" s="661"/>
      <c r="CJ98" s="88"/>
      <c r="CK98" s="86"/>
      <c r="CL98" s="86"/>
      <c r="CM98" s="87"/>
      <c r="CN98" s="86"/>
      <c r="CO98" s="86"/>
      <c r="CP98" s="86"/>
      <c r="CQ98" s="87"/>
    </row>
    <row r="99" spans="1:95" ht="17.25" customHeight="1" x14ac:dyDescent="0.25">
      <c r="A99" s="664">
        <v>93</v>
      </c>
      <c r="B99" s="647" t="s">
        <v>77</v>
      </c>
      <c r="C99" s="648" t="s">
        <v>641</v>
      </c>
      <c r="D99" s="653">
        <v>4528</v>
      </c>
      <c r="E99" s="654">
        <v>82</v>
      </c>
      <c r="F99" s="567">
        <v>0</v>
      </c>
      <c r="G99" s="567">
        <v>281</v>
      </c>
      <c r="H99" s="569">
        <v>154</v>
      </c>
      <c r="I99" s="654">
        <v>89</v>
      </c>
      <c r="J99" s="567">
        <v>0</v>
      </c>
      <c r="K99" s="567">
        <v>309</v>
      </c>
      <c r="L99" s="569">
        <v>167</v>
      </c>
      <c r="M99" s="655">
        <v>4</v>
      </c>
      <c r="N99" s="656">
        <v>0</v>
      </c>
      <c r="O99" s="649">
        <v>1072940.53008465</v>
      </c>
      <c r="P99" s="649">
        <f t="shared" si="36"/>
        <v>12055.511573984832</v>
      </c>
      <c r="Q99" s="649">
        <f t="shared" si="37"/>
        <v>48222.046295939326</v>
      </c>
      <c r="R99" s="649">
        <f t="shared" si="38"/>
        <v>0</v>
      </c>
      <c r="S99" s="660">
        <v>56665.421054489001</v>
      </c>
      <c r="T99" s="649">
        <f t="shared" si="39"/>
        <v>636.69012420774163</v>
      </c>
      <c r="U99" s="649">
        <f t="shared" si="40"/>
        <v>2546.7604968309665</v>
      </c>
      <c r="V99" s="650">
        <f t="shared" si="41"/>
        <v>0</v>
      </c>
      <c r="W99" s="655">
        <v>0</v>
      </c>
      <c r="X99" s="656">
        <v>0</v>
      </c>
      <c r="Y99" s="661">
        <v>0</v>
      </c>
      <c r="Z99" s="649">
        <f t="shared" si="42"/>
        <v>0</v>
      </c>
      <c r="AA99" s="649">
        <f t="shared" si="43"/>
        <v>0</v>
      </c>
      <c r="AB99" s="649">
        <f t="shared" si="44"/>
        <v>0</v>
      </c>
      <c r="AC99" s="661">
        <v>0</v>
      </c>
      <c r="AD99" s="649">
        <f t="shared" si="45"/>
        <v>0</v>
      </c>
      <c r="AE99" s="649">
        <f t="shared" si="46"/>
        <v>0</v>
      </c>
      <c r="AF99" s="650">
        <f t="shared" si="47"/>
        <v>0</v>
      </c>
      <c r="AG99" s="655">
        <v>18</v>
      </c>
      <c r="AH99" s="656">
        <v>0</v>
      </c>
      <c r="AI99" s="661">
        <v>3698009.3559166798</v>
      </c>
      <c r="AJ99" s="649">
        <f t="shared" si="48"/>
        <v>11967.667818500582</v>
      </c>
      <c r="AK99" s="649">
        <f t="shared" si="49"/>
        <v>215418.02073301049</v>
      </c>
      <c r="AL99" s="649">
        <f t="shared" si="50"/>
        <v>0</v>
      </c>
      <c r="AM99" s="661">
        <v>953688.98099629895</v>
      </c>
      <c r="AN99" s="649">
        <f t="shared" si="51"/>
        <v>3086.3721067841389</v>
      </c>
      <c r="AO99" s="649">
        <f t="shared" si="52"/>
        <v>55554.697922114501</v>
      </c>
      <c r="AP99" s="650">
        <f t="shared" si="53"/>
        <v>0</v>
      </c>
      <c r="AQ99" s="655">
        <v>8</v>
      </c>
      <c r="AR99" s="656">
        <v>0</v>
      </c>
      <c r="AS99" s="661">
        <v>2606417.0945981001</v>
      </c>
      <c r="AT99" s="649">
        <f t="shared" si="54"/>
        <v>15607.28799160539</v>
      </c>
      <c r="AU99" s="649">
        <f t="shared" si="55"/>
        <v>124858.30393284312</v>
      </c>
      <c r="AV99" s="649">
        <f t="shared" si="56"/>
        <v>0</v>
      </c>
      <c r="AW99" s="661">
        <v>229966.25849437001</v>
      </c>
      <c r="AX99" s="649">
        <f t="shared" si="57"/>
        <v>1377.0434640381438</v>
      </c>
      <c r="AY99" s="649">
        <f t="shared" si="58"/>
        <v>11016.347712305151</v>
      </c>
      <c r="AZ99" s="650">
        <f t="shared" si="59"/>
        <v>0</v>
      </c>
      <c r="BA99" s="651">
        <v>1.41</v>
      </c>
      <c r="BB99" s="649">
        <f t="shared" si="60"/>
        <v>115.61999999999999</v>
      </c>
      <c r="BC99" s="649">
        <f t="shared" si="61"/>
        <v>0</v>
      </c>
      <c r="BD99" s="649">
        <f t="shared" si="62"/>
        <v>396.21</v>
      </c>
      <c r="BE99" s="650">
        <f t="shared" si="63"/>
        <v>217.14</v>
      </c>
      <c r="BF99" s="651">
        <v>1.37</v>
      </c>
      <c r="BG99" s="649">
        <f t="shared" si="64"/>
        <v>112.34</v>
      </c>
      <c r="BH99" s="649">
        <f t="shared" si="65"/>
        <v>0</v>
      </c>
      <c r="BI99" s="649">
        <f t="shared" si="66"/>
        <v>384.97</v>
      </c>
      <c r="BJ99" s="650">
        <f t="shared" si="67"/>
        <v>210.98000000000002</v>
      </c>
      <c r="BK99" s="674">
        <v>6.6557593226536502</v>
      </c>
      <c r="BL99" s="674">
        <v>0.35151193740976</v>
      </c>
      <c r="BM99" s="675">
        <v>0</v>
      </c>
      <c r="BN99" s="675">
        <v>0</v>
      </c>
      <c r="BO99" s="662">
        <v>22.939817777189401</v>
      </c>
      <c r="BP99" s="662">
        <v>5.9160075961315304</v>
      </c>
      <c r="BQ99" s="662">
        <v>16.168356390383099</v>
      </c>
      <c r="BR99" s="675">
        <v>1.4265469762326199</v>
      </c>
      <c r="BS99" s="652">
        <f t="shared" si="68"/>
        <v>53.458000000000062</v>
      </c>
      <c r="BT99" s="650">
        <f t="shared" si="69"/>
        <v>8617687.6411445979</v>
      </c>
      <c r="BV99" s="668"/>
      <c r="BW99" s="674"/>
      <c r="BX99" s="674"/>
      <c r="BY99" s="675"/>
      <c r="BZ99" s="675"/>
      <c r="CA99" s="662"/>
      <c r="CB99" s="662"/>
      <c r="CC99" s="662"/>
      <c r="CD99" s="675"/>
      <c r="CF99" s="671"/>
      <c r="CG99" s="661"/>
      <c r="CH99" s="661"/>
      <c r="CI99" s="661"/>
      <c r="CJ99" s="88"/>
      <c r="CK99" s="86"/>
      <c r="CL99" s="86"/>
      <c r="CM99" s="87"/>
      <c r="CN99" s="86"/>
      <c r="CO99" s="86"/>
      <c r="CP99" s="86"/>
      <c r="CQ99" s="87"/>
    </row>
    <row r="100" spans="1:95" ht="17.25" customHeight="1" x14ac:dyDescent="0.25">
      <c r="A100" s="664">
        <v>94</v>
      </c>
      <c r="B100" s="647" t="s">
        <v>78</v>
      </c>
      <c r="C100" s="648" t="s">
        <v>642</v>
      </c>
      <c r="D100" s="653">
        <v>928</v>
      </c>
      <c r="E100" s="654">
        <v>19</v>
      </c>
      <c r="F100" s="567">
        <v>0</v>
      </c>
      <c r="G100" s="567">
        <v>51</v>
      </c>
      <c r="H100" s="569">
        <v>20</v>
      </c>
      <c r="I100" s="654">
        <v>0</v>
      </c>
      <c r="J100" s="567">
        <v>0</v>
      </c>
      <c r="K100" s="567">
        <v>0</v>
      </c>
      <c r="L100" s="569">
        <v>0</v>
      </c>
      <c r="M100" s="655">
        <v>0</v>
      </c>
      <c r="N100" s="656">
        <v>0</v>
      </c>
      <c r="O100" s="649">
        <v>0</v>
      </c>
      <c r="P100" s="649">
        <f t="shared" si="36"/>
        <v>0</v>
      </c>
      <c r="Q100" s="649">
        <f t="shared" si="37"/>
        <v>0</v>
      </c>
      <c r="R100" s="649">
        <f t="shared" si="38"/>
        <v>0</v>
      </c>
      <c r="S100" s="660">
        <v>0</v>
      </c>
      <c r="T100" s="649">
        <f t="shared" si="39"/>
        <v>0</v>
      </c>
      <c r="U100" s="649">
        <f t="shared" si="40"/>
        <v>0</v>
      </c>
      <c r="V100" s="650">
        <f t="shared" si="41"/>
        <v>0</v>
      </c>
      <c r="W100" s="655">
        <v>0</v>
      </c>
      <c r="X100" s="656">
        <v>0</v>
      </c>
      <c r="Y100" s="661">
        <v>0</v>
      </c>
      <c r="Z100" s="649">
        <f t="shared" si="42"/>
        <v>0</v>
      </c>
      <c r="AA100" s="649">
        <f t="shared" si="43"/>
        <v>0</v>
      </c>
      <c r="AB100" s="649">
        <f t="shared" si="44"/>
        <v>0</v>
      </c>
      <c r="AC100" s="661">
        <v>0</v>
      </c>
      <c r="AD100" s="649">
        <f t="shared" si="45"/>
        <v>0</v>
      </c>
      <c r="AE100" s="649">
        <f t="shared" si="46"/>
        <v>0</v>
      </c>
      <c r="AF100" s="650">
        <f t="shared" si="47"/>
        <v>0</v>
      </c>
      <c r="AG100" s="655">
        <v>0</v>
      </c>
      <c r="AH100" s="656">
        <v>0</v>
      </c>
      <c r="AI100" s="661">
        <v>0</v>
      </c>
      <c r="AJ100" s="649">
        <f t="shared" si="48"/>
        <v>0</v>
      </c>
      <c r="AK100" s="649">
        <f t="shared" si="49"/>
        <v>0</v>
      </c>
      <c r="AL100" s="649">
        <f t="shared" si="50"/>
        <v>0</v>
      </c>
      <c r="AM100" s="661">
        <v>0</v>
      </c>
      <c r="AN100" s="649">
        <f t="shared" si="51"/>
        <v>0</v>
      </c>
      <c r="AO100" s="649">
        <f t="shared" si="52"/>
        <v>0</v>
      </c>
      <c r="AP100" s="650">
        <f t="shared" si="53"/>
        <v>0</v>
      </c>
      <c r="AQ100" s="655">
        <v>0</v>
      </c>
      <c r="AR100" s="656">
        <v>0</v>
      </c>
      <c r="AS100" s="661">
        <v>0</v>
      </c>
      <c r="AT100" s="649">
        <f t="shared" si="54"/>
        <v>0</v>
      </c>
      <c r="AU100" s="649">
        <f t="shared" si="55"/>
        <v>0</v>
      </c>
      <c r="AV100" s="649">
        <f t="shared" si="56"/>
        <v>0</v>
      </c>
      <c r="AW100" s="661">
        <v>0</v>
      </c>
      <c r="AX100" s="649">
        <f t="shared" si="57"/>
        <v>0</v>
      </c>
      <c r="AY100" s="649">
        <f t="shared" si="58"/>
        <v>0</v>
      </c>
      <c r="AZ100" s="650">
        <f t="shared" si="59"/>
        <v>0</v>
      </c>
      <c r="BA100" s="651">
        <v>1.54</v>
      </c>
      <c r="BB100" s="649">
        <f t="shared" si="60"/>
        <v>29.26</v>
      </c>
      <c r="BC100" s="649">
        <f t="shared" si="61"/>
        <v>0</v>
      </c>
      <c r="BD100" s="649">
        <f t="shared" si="62"/>
        <v>78.540000000000006</v>
      </c>
      <c r="BE100" s="650">
        <f t="shared" si="63"/>
        <v>30.8</v>
      </c>
      <c r="BF100" s="651">
        <v>1.44</v>
      </c>
      <c r="BG100" s="649">
        <f t="shared" si="64"/>
        <v>27.36</v>
      </c>
      <c r="BH100" s="649">
        <f t="shared" si="65"/>
        <v>0</v>
      </c>
      <c r="BI100" s="649">
        <f t="shared" si="66"/>
        <v>73.44</v>
      </c>
      <c r="BJ100" s="650">
        <f t="shared" si="67"/>
        <v>28.799999999999997</v>
      </c>
      <c r="BK100" s="674">
        <v>0</v>
      </c>
      <c r="BL100" s="674">
        <v>0</v>
      </c>
      <c r="BM100" s="675">
        <v>0</v>
      </c>
      <c r="BN100" s="675">
        <v>0</v>
      </c>
      <c r="BO100" s="662">
        <v>0</v>
      </c>
      <c r="BP100" s="662">
        <v>0</v>
      </c>
      <c r="BQ100" s="662">
        <v>0</v>
      </c>
      <c r="BR100" s="675">
        <v>0</v>
      </c>
      <c r="BS100" s="652">
        <f t="shared" si="68"/>
        <v>0</v>
      </c>
      <c r="BT100" s="650">
        <f t="shared" si="69"/>
        <v>0</v>
      </c>
      <c r="BV100" s="668"/>
      <c r="BW100" s="674"/>
      <c r="BX100" s="674"/>
      <c r="BY100" s="675"/>
      <c r="BZ100" s="675"/>
      <c r="CA100" s="662"/>
      <c r="CB100" s="662"/>
      <c r="CC100" s="662"/>
      <c r="CD100" s="675"/>
      <c r="CF100" s="671"/>
      <c r="CG100" s="661"/>
      <c r="CH100" s="661"/>
      <c r="CI100" s="661"/>
      <c r="CJ100" s="88"/>
      <c r="CK100" s="86"/>
      <c r="CL100" s="86"/>
      <c r="CM100" s="87"/>
      <c r="CN100" s="86"/>
      <c r="CO100" s="86"/>
      <c r="CP100" s="86"/>
      <c r="CQ100" s="87"/>
    </row>
    <row r="101" spans="1:95" ht="17.25" customHeight="1" x14ac:dyDescent="0.25">
      <c r="A101" s="664">
        <v>95</v>
      </c>
      <c r="B101" s="647" t="s">
        <v>524</v>
      </c>
      <c r="C101" s="648" t="s">
        <v>643</v>
      </c>
      <c r="D101" s="653">
        <v>818</v>
      </c>
      <c r="E101" s="654">
        <v>12</v>
      </c>
      <c r="F101" s="567">
        <v>0</v>
      </c>
      <c r="G101" s="567">
        <v>35</v>
      </c>
      <c r="H101" s="569">
        <v>23</v>
      </c>
      <c r="I101" s="654">
        <v>0</v>
      </c>
      <c r="J101" s="567">
        <v>0</v>
      </c>
      <c r="K101" s="567">
        <v>0</v>
      </c>
      <c r="L101" s="569">
        <v>0</v>
      </c>
      <c r="M101" s="655">
        <v>0</v>
      </c>
      <c r="N101" s="656">
        <v>0</v>
      </c>
      <c r="O101" s="649">
        <v>0</v>
      </c>
      <c r="P101" s="649">
        <f t="shared" si="36"/>
        <v>0</v>
      </c>
      <c r="Q101" s="649">
        <f t="shared" si="37"/>
        <v>0</v>
      </c>
      <c r="R101" s="649">
        <f t="shared" si="38"/>
        <v>0</v>
      </c>
      <c r="S101" s="660">
        <v>0</v>
      </c>
      <c r="T101" s="649">
        <f t="shared" si="39"/>
        <v>0</v>
      </c>
      <c r="U101" s="649">
        <f t="shared" si="40"/>
        <v>0</v>
      </c>
      <c r="V101" s="650">
        <f t="shared" si="41"/>
        <v>0</v>
      </c>
      <c r="W101" s="655">
        <v>0</v>
      </c>
      <c r="X101" s="656">
        <v>0</v>
      </c>
      <c r="Y101" s="661">
        <v>0</v>
      </c>
      <c r="Z101" s="649">
        <f t="shared" si="42"/>
        <v>0</v>
      </c>
      <c r="AA101" s="649">
        <f t="shared" si="43"/>
        <v>0</v>
      </c>
      <c r="AB101" s="649">
        <f t="shared" si="44"/>
        <v>0</v>
      </c>
      <c r="AC101" s="661">
        <v>0</v>
      </c>
      <c r="AD101" s="649">
        <f t="shared" si="45"/>
        <v>0</v>
      </c>
      <c r="AE101" s="649">
        <f t="shared" si="46"/>
        <v>0</v>
      </c>
      <c r="AF101" s="650">
        <f t="shared" si="47"/>
        <v>0</v>
      </c>
      <c r="AG101" s="655">
        <v>0</v>
      </c>
      <c r="AH101" s="656">
        <v>0</v>
      </c>
      <c r="AI101" s="661">
        <v>0</v>
      </c>
      <c r="AJ101" s="649">
        <f t="shared" si="48"/>
        <v>0</v>
      </c>
      <c r="AK101" s="649">
        <f t="shared" si="49"/>
        <v>0</v>
      </c>
      <c r="AL101" s="649">
        <f t="shared" si="50"/>
        <v>0</v>
      </c>
      <c r="AM101" s="661">
        <v>0</v>
      </c>
      <c r="AN101" s="649">
        <f t="shared" si="51"/>
        <v>0</v>
      </c>
      <c r="AO101" s="649">
        <f t="shared" si="52"/>
        <v>0</v>
      </c>
      <c r="AP101" s="650">
        <f t="shared" si="53"/>
        <v>0</v>
      </c>
      <c r="AQ101" s="655">
        <v>0</v>
      </c>
      <c r="AR101" s="656">
        <v>0</v>
      </c>
      <c r="AS101" s="661">
        <v>0</v>
      </c>
      <c r="AT101" s="649">
        <f t="shared" si="54"/>
        <v>0</v>
      </c>
      <c r="AU101" s="649">
        <f t="shared" si="55"/>
        <v>0</v>
      </c>
      <c r="AV101" s="649">
        <f t="shared" si="56"/>
        <v>0</v>
      </c>
      <c r="AW101" s="661">
        <v>0</v>
      </c>
      <c r="AX101" s="649">
        <f t="shared" si="57"/>
        <v>0</v>
      </c>
      <c r="AY101" s="649">
        <f t="shared" si="58"/>
        <v>0</v>
      </c>
      <c r="AZ101" s="650">
        <f t="shared" si="59"/>
        <v>0</v>
      </c>
      <c r="BA101" s="651">
        <v>1.57</v>
      </c>
      <c r="BB101" s="649">
        <f t="shared" si="60"/>
        <v>18.84</v>
      </c>
      <c r="BC101" s="649">
        <f t="shared" si="61"/>
        <v>0</v>
      </c>
      <c r="BD101" s="649">
        <f t="shared" si="62"/>
        <v>54.95</v>
      </c>
      <c r="BE101" s="650">
        <f t="shared" si="63"/>
        <v>36.11</v>
      </c>
      <c r="BF101" s="651">
        <v>1.35</v>
      </c>
      <c r="BG101" s="649">
        <f t="shared" si="64"/>
        <v>16.200000000000003</v>
      </c>
      <c r="BH101" s="649">
        <f t="shared" si="65"/>
        <v>0</v>
      </c>
      <c r="BI101" s="649">
        <f t="shared" si="66"/>
        <v>47.25</v>
      </c>
      <c r="BJ101" s="650">
        <f t="shared" si="67"/>
        <v>31.05</v>
      </c>
      <c r="BK101" s="674">
        <v>0</v>
      </c>
      <c r="BL101" s="674">
        <v>0</v>
      </c>
      <c r="BM101" s="675">
        <v>0</v>
      </c>
      <c r="BN101" s="675">
        <v>0</v>
      </c>
      <c r="BO101" s="662">
        <v>0</v>
      </c>
      <c r="BP101" s="662">
        <v>0</v>
      </c>
      <c r="BQ101" s="662">
        <v>0</v>
      </c>
      <c r="BR101" s="675">
        <v>0</v>
      </c>
      <c r="BS101" s="652">
        <f t="shared" si="68"/>
        <v>0</v>
      </c>
      <c r="BT101" s="650">
        <f t="shared" si="69"/>
        <v>0</v>
      </c>
      <c r="BV101" s="668"/>
      <c r="BW101" s="674"/>
      <c r="BX101" s="674"/>
      <c r="BY101" s="675"/>
      <c r="BZ101" s="675"/>
      <c r="CA101" s="662"/>
      <c r="CB101" s="662"/>
      <c r="CC101" s="662"/>
      <c r="CD101" s="675"/>
      <c r="CF101" s="671"/>
      <c r="CG101" s="661"/>
      <c r="CH101" s="661"/>
      <c r="CI101" s="661"/>
      <c r="CJ101" s="88"/>
      <c r="CK101" s="86"/>
      <c r="CL101" s="86"/>
      <c r="CM101" s="87"/>
      <c r="CN101" s="86"/>
      <c r="CO101" s="86"/>
      <c r="CP101" s="86"/>
      <c r="CQ101" s="87"/>
    </row>
    <row r="102" spans="1:95" ht="17.25" customHeight="1" x14ac:dyDescent="0.25">
      <c r="A102" s="664">
        <v>96</v>
      </c>
      <c r="B102" s="647" t="s">
        <v>545</v>
      </c>
      <c r="C102" s="648" t="s">
        <v>644</v>
      </c>
      <c r="D102" s="653">
        <v>1968</v>
      </c>
      <c r="E102" s="654">
        <v>30</v>
      </c>
      <c r="F102" s="567">
        <v>0</v>
      </c>
      <c r="G102" s="567">
        <v>114</v>
      </c>
      <c r="H102" s="569">
        <v>51</v>
      </c>
      <c r="I102" s="654">
        <v>30</v>
      </c>
      <c r="J102" s="567">
        <v>0</v>
      </c>
      <c r="K102" s="567">
        <v>111</v>
      </c>
      <c r="L102" s="569">
        <v>0</v>
      </c>
      <c r="M102" s="655">
        <v>0</v>
      </c>
      <c r="N102" s="656">
        <v>0</v>
      </c>
      <c r="O102" s="649">
        <v>356718.35847567901</v>
      </c>
      <c r="P102" s="649">
        <f t="shared" si="36"/>
        <v>11890.611949189301</v>
      </c>
      <c r="Q102" s="649">
        <f t="shared" si="37"/>
        <v>0</v>
      </c>
      <c r="R102" s="649">
        <f t="shared" si="38"/>
        <v>0</v>
      </c>
      <c r="S102" s="660">
        <v>0</v>
      </c>
      <c r="T102" s="649">
        <f t="shared" si="39"/>
        <v>0</v>
      </c>
      <c r="U102" s="649">
        <f t="shared" si="40"/>
        <v>0</v>
      </c>
      <c r="V102" s="650">
        <f t="shared" si="41"/>
        <v>0</v>
      </c>
      <c r="W102" s="655">
        <v>0</v>
      </c>
      <c r="X102" s="656">
        <v>0</v>
      </c>
      <c r="Y102" s="661">
        <v>0</v>
      </c>
      <c r="Z102" s="649">
        <f t="shared" si="42"/>
        <v>0</v>
      </c>
      <c r="AA102" s="649">
        <f t="shared" si="43"/>
        <v>0</v>
      </c>
      <c r="AB102" s="649">
        <f t="shared" si="44"/>
        <v>0</v>
      </c>
      <c r="AC102" s="661">
        <v>0</v>
      </c>
      <c r="AD102" s="649">
        <f t="shared" si="45"/>
        <v>0</v>
      </c>
      <c r="AE102" s="649">
        <f t="shared" si="46"/>
        <v>0</v>
      </c>
      <c r="AF102" s="650">
        <f t="shared" si="47"/>
        <v>0</v>
      </c>
      <c r="AG102" s="655">
        <v>0</v>
      </c>
      <c r="AH102" s="656">
        <v>0</v>
      </c>
      <c r="AI102" s="661">
        <v>1258634.61036134</v>
      </c>
      <c r="AJ102" s="649">
        <f t="shared" si="48"/>
        <v>11339.050543795856</v>
      </c>
      <c r="AK102" s="649">
        <f t="shared" si="49"/>
        <v>0</v>
      </c>
      <c r="AL102" s="649">
        <f t="shared" si="50"/>
        <v>0</v>
      </c>
      <c r="AM102" s="661">
        <v>0</v>
      </c>
      <c r="AN102" s="649">
        <f t="shared" si="51"/>
        <v>0</v>
      </c>
      <c r="AO102" s="649">
        <f t="shared" si="52"/>
        <v>0</v>
      </c>
      <c r="AP102" s="650">
        <f t="shared" si="53"/>
        <v>0</v>
      </c>
      <c r="AQ102" s="655">
        <v>0</v>
      </c>
      <c r="AR102" s="656">
        <v>0</v>
      </c>
      <c r="AS102" s="661">
        <v>0</v>
      </c>
      <c r="AT102" s="649">
        <f t="shared" si="54"/>
        <v>0</v>
      </c>
      <c r="AU102" s="649">
        <f t="shared" si="55"/>
        <v>0</v>
      </c>
      <c r="AV102" s="649">
        <f t="shared" si="56"/>
        <v>0</v>
      </c>
      <c r="AW102" s="661">
        <v>0</v>
      </c>
      <c r="AX102" s="649">
        <f t="shared" si="57"/>
        <v>0</v>
      </c>
      <c r="AY102" s="649">
        <f t="shared" si="58"/>
        <v>0</v>
      </c>
      <c r="AZ102" s="650">
        <f t="shared" si="59"/>
        <v>0</v>
      </c>
      <c r="BA102" s="651">
        <v>1.58</v>
      </c>
      <c r="BB102" s="649">
        <f t="shared" si="60"/>
        <v>47.400000000000006</v>
      </c>
      <c r="BC102" s="649">
        <f t="shared" si="61"/>
        <v>0</v>
      </c>
      <c r="BD102" s="649">
        <f t="shared" si="62"/>
        <v>180.12</v>
      </c>
      <c r="BE102" s="650">
        <f t="shared" si="63"/>
        <v>80.58</v>
      </c>
      <c r="BF102" s="651">
        <v>1.38</v>
      </c>
      <c r="BG102" s="649">
        <f t="shared" si="64"/>
        <v>41.4</v>
      </c>
      <c r="BH102" s="649">
        <f t="shared" si="65"/>
        <v>0</v>
      </c>
      <c r="BI102" s="649">
        <f t="shared" si="66"/>
        <v>157.32</v>
      </c>
      <c r="BJ102" s="650">
        <f t="shared" si="67"/>
        <v>70.38</v>
      </c>
      <c r="BK102" s="674">
        <v>2.2128267815541398</v>
      </c>
      <c r="BL102" s="674">
        <v>0</v>
      </c>
      <c r="BM102" s="675">
        <v>0</v>
      </c>
      <c r="BN102" s="675">
        <v>0</v>
      </c>
      <c r="BO102" s="662">
        <v>7.8076732184458599</v>
      </c>
      <c r="BP102" s="662">
        <v>0</v>
      </c>
      <c r="BQ102" s="662">
        <v>0</v>
      </c>
      <c r="BR102" s="675">
        <v>0</v>
      </c>
      <c r="BS102" s="652">
        <f t="shared" si="68"/>
        <v>10.0205</v>
      </c>
      <c r="BT102" s="650">
        <f t="shared" si="69"/>
        <v>1615352.9688370186</v>
      </c>
      <c r="BV102" s="668"/>
      <c r="BW102" s="674"/>
      <c r="BX102" s="674"/>
      <c r="BY102" s="675"/>
      <c r="BZ102" s="675"/>
      <c r="CA102" s="662"/>
      <c r="CB102" s="662"/>
      <c r="CC102" s="662"/>
      <c r="CD102" s="675"/>
      <c r="CF102" s="671"/>
      <c r="CG102" s="661"/>
      <c r="CH102" s="661"/>
      <c r="CI102" s="661"/>
      <c r="CJ102" s="88"/>
      <c r="CK102" s="86"/>
      <c r="CL102" s="86"/>
      <c r="CM102" s="87"/>
      <c r="CN102" s="86"/>
      <c r="CO102" s="86"/>
      <c r="CP102" s="86"/>
      <c r="CQ102" s="87"/>
    </row>
    <row r="103" spans="1:95" ht="17.25" customHeight="1" x14ac:dyDescent="0.25">
      <c r="A103" s="664">
        <v>97</v>
      </c>
      <c r="B103" s="647" t="s">
        <v>79</v>
      </c>
      <c r="C103" s="648" t="s">
        <v>645</v>
      </c>
      <c r="D103" s="653">
        <v>622</v>
      </c>
      <c r="E103" s="654">
        <v>13</v>
      </c>
      <c r="F103" s="567">
        <v>0</v>
      </c>
      <c r="G103" s="567">
        <v>33</v>
      </c>
      <c r="H103" s="569">
        <v>18</v>
      </c>
      <c r="I103" s="654">
        <v>0</v>
      </c>
      <c r="J103" s="567">
        <v>0</v>
      </c>
      <c r="K103" s="567">
        <v>0</v>
      </c>
      <c r="L103" s="569">
        <v>0</v>
      </c>
      <c r="M103" s="655">
        <v>0</v>
      </c>
      <c r="N103" s="656">
        <v>0</v>
      </c>
      <c r="O103" s="649">
        <v>0</v>
      </c>
      <c r="P103" s="649">
        <f t="shared" si="36"/>
        <v>0</v>
      </c>
      <c r="Q103" s="649">
        <f t="shared" si="37"/>
        <v>0</v>
      </c>
      <c r="R103" s="649">
        <f t="shared" si="38"/>
        <v>0</v>
      </c>
      <c r="S103" s="660">
        <v>0</v>
      </c>
      <c r="T103" s="649">
        <f t="shared" si="39"/>
        <v>0</v>
      </c>
      <c r="U103" s="649">
        <f t="shared" si="40"/>
        <v>0</v>
      </c>
      <c r="V103" s="650">
        <f t="shared" si="41"/>
        <v>0</v>
      </c>
      <c r="W103" s="655">
        <v>0</v>
      </c>
      <c r="X103" s="656">
        <v>0</v>
      </c>
      <c r="Y103" s="661">
        <v>0</v>
      </c>
      <c r="Z103" s="649">
        <f t="shared" si="42"/>
        <v>0</v>
      </c>
      <c r="AA103" s="649">
        <f t="shared" si="43"/>
        <v>0</v>
      </c>
      <c r="AB103" s="649">
        <f t="shared" si="44"/>
        <v>0</v>
      </c>
      <c r="AC103" s="661">
        <v>0</v>
      </c>
      <c r="AD103" s="649">
        <f t="shared" si="45"/>
        <v>0</v>
      </c>
      <c r="AE103" s="649">
        <f t="shared" si="46"/>
        <v>0</v>
      </c>
      <c r="AF103" s="650">
        <f t="shared" si="47"/>
        <v>0</v>
      </c>
      <c r="AG103" s="655">
        <v>0</v>
      </c>
      <c r="AH103" s="656">
        <v>0</v>
      </c>
      <c r="AI103" s="661">
        <v>0</v>
      </c>
      <c r="AJ103" s="649">
        <f t="shared" si="48"/>
        <v>0</v>
      </c>
      <c r="AK103" s="649">
        <f t="shared" si="49"/>
        <v>0</v>
      </c>
      <c r="AL103" s="649">
        <f t="shared" si="50"/>
        <v>0</v>
      </c>
      <c r="AM103" s="661">
        <v>0</v>
      </c>
      <c r="AN103" s="649">
        <f t="shared" si="51"/>
        <v>0</v>
      </c>
      <c r="AO103" s="649">
        <f t="shared" si="52"/>
        <v>0</v>
      </c>
      <c r="AP103" s="650">
        <f t="shared" si="53"/>
        <v>0</v>
      </c>
      <c r="AQ103" s="655">
        <v>0</v>
      </c>
      <c r="AR103" s="656">
        <v>0</v>
      </c>
      <c r="AS103" s="661">
        <v>0</v>
      </c>
      <c r="AT103" s="649">
        <f t="shared" si="54"/>
        <v>0</v>
      </c>
      <c r="AU103" s="649">
        <f t="shared" si="55"/>
        <v>0</v>
      </c>
      <c r="AV103" s="649">
        <f t="shared" si="56"/>
        <v>0</v>
      </c>
      <c r="AW103" s="661">
        <v>0</v>
      </c>
      <c r="AX103" s="649">
        <f t="shared" si="57"/>
        <v>0</v>
      </c>
      <c r="AY103" s="649">
        <f t="shared" si="58"/>
        <v>0</v>
      </c>
      <c r="AZ103" s="650">
        <f t="shared" si="59"/>
        <v>0</v>
      </c>
      <c r="BA103" s="651">
        <v>1.63</v>
      </c>
      <c r="BB103" s="649">
        <f t="shared" si="60"/>
        <v>21.189999999999998</v>
      </c>
      <c r="BC103" s="649">
        <f t="shared" si="61"/>
        <v>0</v>
      </c>
      <c r="BD103" s="649">
        <f t="shared" si="62"/>
        <v>53.79</v>
      </c>
      <c r="BE103" s="650">
        <f t="shared" si="63"/>
        <v>29.339999999999996</v>
      </c>
      <c r="BF103" s="651">
        <v>1.3</v>
      </c>
      <c r="BG103" s="649">
        <f t="shared" si="64"/>
        <v>16.900000000000002</v>
      </c>
      <c r="BH103" s="649">
        <f t="shared" si="65"/>
        <v>0</v>
      </c>
      <c r="BI103" s="649">
        <f t="shared" si="66"/>
        <v>42.9</v>
      </c>
      <c r="BJ103" s="650">
        <f t="shared" si="67"/>
        <v>23.400000000000002</v>
      </c>
      <c r="BK103" s="674">
        <v>0</v>
      </c>
      <c r="BL103" s="674">
        <v>0</v>
      </c>
      <c r="BM103" s="675">
        <v>0</v>
      </c>
      <c r="BN103" s="675">
        <v>0</v>
      </c>
      <c r="BO103" s="662">
        <v>0</v>
      </c>
      <c r="BP103" s="662">
        <v>0</v>
      </c>
      <c r="BQ103" s="662">
        <v>0</v>
      </c>
      <c r="BR103" s="675">
        <v>0</v>
      </c>
      <c r="BS103" s="652">
        <f t="shared" si="68"/>
        <v>0</v>
      </c>
      <c r="BT103" s="650">
        <f t="shared" si="69"/>
        <v>0</v>
      </c>
      <c r="BV103" s="668"/>
      <c r="BW103" s="674"/>
      <c r="BX103" s="674"/>
      <c r="BY103" s="675"/>
      <c r="BZ103" s="675"/>
      <c r="CA103" s="662"/>
      <c r="CB103" s="662"/>
      <c r="CC103" s="662"/>
      <c r="CD103" s="675"/>
      <c r="CF103" s="671"/>
      <c r="CG103" s="661"/>
      <c r="CH103" s="661"/>
      <c r="CI103" s="661"/>
      <c r="CJ103" s="88"/>
      <c r="CK103" s="86"/>
      <c r="CL103" s="86"/>
      <c r="CM103" s="87"/>
      <c r="CN103" s="86"/>
      <c r="CO103" s="86"/>
      <c r="CP103" s="86"/>
      <c r="CQ103" s="87"/>
    </row>
    <row r="104" spans="1:95" ht="17.25" customHeight="1" x14ac:dyDescent="0.25">
      <c r="A104" s="664">
        <v>98</v>
      </c>
      <c r="B104" s="647" t="s">
        <v>80</v>
      </c>
      <c r="C104" s="648" t="s">
        <v>646</v>
      </c>
      <c r="D104" s="653">
        <v>1404</v>
      </c>
      <c r="E104" s="654">
        <v>0</v>
      </c>
      <c r="F104" s="567">
        <v>50</v>
      </c>
      <c r="G104" s="567">
        <v>40</v>
      </c>
      <c r="H104" s="569">
        <v>42</v>
      </c>
      <c r="I104" s="654">
        <v>0</v>
      </c>
      <c r="J104" s="567">
        <v>51</v>
      </c>
      <c r="K104" s="567">
        <v>42</v>
      </c>
      <c r="L104" s="569">
        <v>0</v>
      </c>
      <c r="M104" s="655">
        <v>0</v>
      </c>
      <c r="N104" s="656">
        <v>0</v>
      </c>
      <c r="O104" s="649">
        <v>0</v>
      </c>
      <c r="P104" s="649">
        <f t="shared" si="36"/>
        <v>0</v>
      </c>
      <c r="Q104" s="649">
        <f t="shared" si="37"/>
        <v>0</v>
      </c>
      <c r="R104" s="649">
        <f t="shared" si="38"/>
        <v>0</v>
      </c>
      <c r="S104" s="660">
        <v>0</v>
      </c>
      <c r="T104" s="649">
        <f t="shared" si="39"/>
        <v>0</v>
      </c>
      <c r="U104" s="649">
        <f t="shared" si="40"/>
        <v>0</v>
      </c>
      <c r="V104" s="650">
        <f t="shared" si="41"/>
        <v>0</v>
      </c>
      <c r="W104" s="655">
        <v>0</v>
      </c>
      <c r="X104" s="656">
        <v>0</v>
      </c>
      <c r="Y104" s="661">
        <v>793136.06250577199</v>
      </c>
      <c r="Z104" s="649">
        <f t="shared" si="42"/>
        <v>15551.687500113176</v>
      </c>
      <c r="AA104" s="649">
        <f t="shared" si="43"/>
        <v>0</v>
      </c>
      <c r="AB104" s="649">
        <f t="shared" si="44"/>
        <v>0</v>
      </c>
      <c r="AC104" s="661">
        <v>0</v>
      </c>
      <c r="AD104" s="649">
        <f t="shared" si="45"/>
        <v>0</v>
      </c>
      <c r="AE104" s="649">
        <f t="shared" si="46"/>
        <v>0</v>
      </c>
      <c r="AF104" s="650">
        <f t="shared" si="47"/>
        <v>0</v>
      </c>
      <c r="AG104" s="655">
        <v>0</v>
      </c>
      <c r="AH104" s="656">
        <v>0</v>
      </c>
      <c r="AI104" s="661">
        <v>544718.91715345497</v>
      </c>
      <c r="AJ104" s="649">
        <f t="shared" si="48"/>
        <v>12969.498027463214</v>
      </c>
      <c r="AK104" s="649">
        <f t="shared" si="49"/>
        <v>0</v>
      </c>
      <c r="AL104" s="649">
        <f t="shared" si="50"/>
        <v>0</v>
      </c>
      <c r="AM104" s="661">
        <v>0</v>
      </c>
      <c r="AN104" s="649">
        <f t="shared" si="51"/>
        <v>0</v>
      </c>
      <c r="AO104" s="649">
        <f t="shared" si="52"/>
        <v>0</v>
      </c>
      <c r="AP104" s="650">
        <f t="shared" si="53"/>
        <v>0</v>
      </c>
      <c r="AQ104" s="655">
        <v>0</v>
      </c>
      <c r="AR104" s="656">
        <v>0</v>
      </c>
      <c r="AS104" s="661">
        <v>0</v>
      </c>
      <c r="AT104" s="649">
        <f t="shared" si="54"/>
        <v>0</v>
      </c>
      <c r="AU104" s="649">
        <f t="shared" si="55"/>
        <v>0</v>
      </c>
      <c r="AV104" s="649">
        <f t="shared" si="56"/>
        <v>0</v>
      </c>
      <c r="AW104" s="661">
        <v>0</v>
      </c>
      <c r="AX104" s="649">
        <f t="shared" si="57"/>
        <v>0</v>
      </c>
      <c r="AY104" s="649">
        <f t="shared" si="58"/>
        <v>0</v>
      </c>
      <c r="AZ104" s="650">
        <f t="shared" si="59"/>
        <v>0</v>
      </c>
      <c r="BA104" s="651">
        <v>1.33</v>
      </c>
      <c r="BB104" s="649">
        <f t="shared" si="60"/>
        <v>0</v>
      </c>
      <c r="BC104" s="649">
        <f t="shared" si="61"/>
        <v>66.5</v>
      </c>
      <c r="BD104" s="649">
        <f t="shared" si="62"/>
        <v>53.2</v>
      </c>
      <c r="BE104" s="650">
        <f t="shared" si="63"/>
        <v>55.86</v>
      </c>
      <c r="BF104" s="651">
        <v>1.31</v>
      </c>
      <c r="BG104" s="649">
        <f t="shared" si="64"/>
        <v>0</v>
      </c>
      <c r="BH104" s="649">
        <f t="shared" si="65"/>
        <v>65.5</v>
      </c>
      <c r="BI104" s="649">
        <f t="shared" si="66"/>
        <v>52.400000000000006</v>
      </c>
      <c r="BJ104" s="650">
        <f t="shared" si="67"/>
        <v>55.02</v>
      </c>
      <c r="BK104" s="674">
        <v>0</v>
      </c>
      <c r="BL104" s="674">
        <v>0</v>
      </c>
      <c r="BM104" s="675">
        <v>4.92005157241951</v>
      </c>
      <c r="BN104" s="675">
        <v>0</v>
      </c>
      <c r="BO104" s="662">
        <v>3.3790484275804902</v>
      </c>
      <c r="BP104" s="662">
        <v>0</v>
      </c>
      <c r="BQ104" s="662">
        <v>0</v>
      </c>
      <c r="BR104" s="675">
        <v>0</v>
      </c>
      <c r="BS104" s="652">
        <f t="shared" si="68"/>
        <v>8.2990999999999993</v>
      </c>
      <c r="BT104" s="650">
        <f t="shared" si="69"/>
        <v>1337854.9796592286</v>
      </c>
      <c r="BV104" s="668"/>
      <c r="BW104" s="674"/>
      <c r="BX104" s="674"/>
      <c r="BY104" s="675"/>
      <c r="BZ104" s="675"/>
      <c r="CA104" s="662"/>
      <c r="CB104" s="662"/>
      <c r="CC104" s="662"/>
      <c r="CD104" s="675"/>
      <c r="CF104" s="671"/>
      <c r="CG104" s="661"/>
      <c r="CH104" s="661"/>
      <c r="CI104" s="661"/>
      <c r="CJ104" s="88"/>
      <c r="CK104" s="86"/>
      <c r="CL104" s="86"/>
      <c r="CM104" s="87"/>
      <c r="CN104" s="86"/>
      <c r="CO104" s="86"/>
      <c r="CP104" s="86"/>
      <c r="CQ104" s="87"/>
    </row>
    <row r="105" spans="1:95" ht="17.25" customHeight="1" x14ac:dyDescent="0.25">
      <c r="A105" s="664">
        <v>99</v>
      </c>
      <c r="B105" s="647" t="s">
        <v>81</v>
      </c>
      <c r="C105" s="648" t="s">
        <v>647</v>
      </c>
      <c r="D105" s="653">
        <v>583</v>
      </c>
      <c r="E105" s="654">
        <v>0</v>
      </c>
      <c r="F105" s="567">
        <v>19</v>
      </c>
      <c r="G105" s="567">
        <v>22</v>
      </c>
      <c r="H105" s="569">
        <v>19</v>
      </c>
      <c r="I105" s="654">
        <v>0</v>
      </c>
      <c r="J105" s="567">
        <v>36</v>
      </c>
      <c r="K105" s="567">
        <v>40</v>
      </c>
      <c r="L105" s="569">
        <v>0</v>
      </c>
      <c r="M105" s="655">
        <v>0</v>
      </c>
      <c r="N105" s="656">
        <v>0</v>
      </c>
      <c r="O105" s="649">
        <v>0</v>
      </c>
      <c r="P105" s="649">
        <f t="shared" si="36"/>
        <v>0</v>
      </c>
      <c r="Q105" s="649">
        <f t="shared" si="37"/>
        <v>0</v>
      </c>
      <c r="R105" s="649">
        <f t="shared" si="38"/>
        <v>0</v>
      </c>
      <c r="S105" s="660">
        <v>0</v>
      </c>
      <c r="T105" s="649">
        <f t="shared" si="39"/>
        <v>0</v>
      </c>
      <c r="U105" s="649">
        <f t="shared" si="40"/>
        <v>0</v>
      </c>
      <c r="V105" s="650">
        <f t="shared" si="41"/>
        <v>0</v>
      </c>
      <c r="W105" s="655">
        <v>0</v>
      </c>
      <c r="X105" s="656">
        <v>0</v>
      </c>
      <c r="Y105" s="661">
        <v>578829.88925218198</v>
      </c>
      <c r="Z105" s="649">
        <f t="shared" si="42"/>
        <v>16078.608034782832</v>
      </c>
      <c r="AA105" s="649">
        <f t="shared" si="43"/>
        <v>0</v>
      </c>
      <c r="AB105" s="649">
        <f t="shared" si="44"/>
        <v>0</v>
      </c>
      <c r="AC105" s="661">
        <v>0</v>
      </c>
      <c r="AD105" s="649">
        <f t="shared" si="45"/>
        <v>0</v>
      </c>
      <c r="AE105" s="649">
        <f t="shared" si="46"/>
        <v>0</v>
      </c>
      <c r="AF105" s="650">
        <f t="shared" si="47"/>
        <v>0</v>
      </c>
      <c r="AG105" s="655">
        <v>0</v>
      </c>
      <c r="AH105" s="656">
        <v>0</v>
      </c>
      <c r="AI105" s="661">
        <v>435358.03877978498</v>
      </c>
      <c r="AJ105" s="649">
        <f t="shared" si="48"/>
        <v>10883.950969494625</v>
      </c>
      <c r="AK105" s="649">
        <f t="shared" si="49"/>
        <v>0</v>
      </c>
      <c r="AL105" s="649">
        <f t="shared" si="50"/>
        <v>0</v>
      </c>
      <c r="AM105" s="661">
        <v>0</v>
      </c>
      <c r="AN105" s="649">
        <f t="shared" si="51"/>
        <v>0</v>
      </c>
      <c r="AO105" s="649">
        <f t="shared" si="52"/>
        <v>0</v>
      </c>
      <c r="AP105" s="650">
        <f t="shared" si="53"/>
        <v>0</v>
      </c>
      <c r="AQ105" s="655">
        <v>0</v>
      </c>
      <c r="AR105" s="656">
        <v>0</v>
      </c>
      <c r="AS105" s="661">
        <v>0</v>
      </c>
      <c r="AT105" s="649">
        <f t="shared" si="54"/>
        <v>0</v>
      </c>
      <c r="AU105" s="649">
        <f t="shared" si="55"/>
        <v>0</v>
      </c>
      <c r="AV105" s="649">
        <f t="shared" si="56"/>
        <v>0</v>
      </c>
      <c r="AW105" s="661">
        <v>0</v>
      </c>
      <c r="AX105" s="649">
        <f t="shared" si="57"/>
        <v>0</v>
      </c>
      <c r="AY105" s="649">
        <f t="shared" si="58"/>
        <v>0</v>
      </c>
      <c r="AZ105" s="650">
        <f t="shared" si="59"/>
        <v>0</v>
      </c>
      <c r="BA105" s="651">
        <v>1.67</v>
      </c>
      <c r="BB105" s="649">
        <f t="shared" si="60"/>
        <v>0</v>
      </c>
      <c r="BC105" s="649">
        <f t="shared" si="61"/>
        <v>31.729999999999997</v>
      </c>
      <c r="BD105" s="649">
        <f t="shared" si="62"/>
        <v>36.739999999999995</v>
      </c>
      <c r="BE105" s="650">
        <f t="shared" si="63"/>
        <v>31.729999999999997</v>
      </c>
      <c r="BF105" s="651">
        <v>1.38</v>
      </c>
      <c r="BG105" s="649">
        <f t="shared" si="64"/>
        <v>0</v>
      </c>
      <c r="BH105" s="649">
        <f t="shared" si="65"/>
        <v>26.22</v>
      </c>
      <c r="BI105" s="649">
        <f t="shared" si="66"/>
        <v>30.36</v>
      </c>
      <c r="BJ105" s="650">
        <f t="shared" si="67"/>
        <v>26.22</v>
      </c>
      <c r="BK105" s="674">
        <v>0</v>
      </c>
      <c r="BL105" s="674">
        <v>0</v>
      </c>
      <c r="BM105" s="675">
        <v>3.59064861807098</v>
      </c>
      <c r="BN105" s="675">
        <v>0</v>
      </c>
      <c r="BO105" s="662">
        <v>2.7006513819290201</v>
      </c>
      <c r="BP105" s="662">
        <v>0</v>
      </c>
      <c r="BQ105" s="662">
        <v>0</v>
      </c>
      <c r="BR105" s="675">
        <v>0</v>
      </c>
      <c r="BS105" s="652">
        <f t="shared" si="68"/>
        <v>6.2912999999999997</v>
      </c>
      <c r="BT105" s="650">
        <f t="shared" si="69"/>
        <v>1014187.928031968</v>
      </c>
      <c r="BV105" s="668"/>
      <c r="BW105" s="674"/>
      <c r="BX105" s="674"/>
      <c r="BY105" s="675"/>
      <c r="BZ105" s="675"/>
      <c r="CA105" s="662"/>
      <c r="CB105" s="662"/>
      <c r="CC105" s="662"/>
      <c r="CD105" s="675"/>
      <c r="CF105" s="671"/>
      <c r="CG105" s="661"/>
      <c r="CH105" s="661"/>
      <c r="CI105" s="661"/>
      <c r="CJ105" s="88"/>
      <c r="CK105" s="86"/>
      <c r="CL105" s="86"/>
      <c r="CM105" s="87"/>
      <c r="CN105" s="86"/>
      <c r="CO105" s="86"/>
      <c r="CP105" s="86"/>
      <c r="CQ105" s="87"/>
    </row>
    <row r="106" spans="1:95" ht="17.25" customHeight="1" x14ac:dyDescent="0.25">
      <c r="A106" s="664">
        <v>100</v>
      </c>
      <c r="B106" s="647" t="s">
        <v>82</v>
      </c>
      <c r="C106" s="648" t="s">
        <v>648</v>
      </c>
      <c r="D106" s="653">
        <v>857</v>
      </c>
      <c r="E106" s="654">
        <v>27</v>
      </c>
      <c r="F106" s="567">
        <v>0</v>
      </c>
      <c r="G106" s="567">
        <v>45</v>
      </c>
      <c r="H106" s="569">
        <v>17</v>
      </c>
      <c r="I106" s="654">
        <v>0</v>
      </c>
      <c r="J106" s="567">
        <v>0</v>
      </c>
      <c r="K106" s="567">
        <v>0</v>
      </c>
      <c r="L106" s="569">
        <v>0</v>
      </c>
      <c r="M106" s="655">
        <v>0</v>
      </c>
      <c r="N106" s="656">
        <v>0</v>
      </c>
      <c r="O106" s="649">
        <v>0</v>
      </c>
      <c r="P106" s="649">
        <f t="shared" si="36"/>
        <v>0</v>
      </c>
      <c r="Q106" s="649">
        <f t="shared" si="37"/>
        <v>0</v>
      </c>
      <c r="R106" s="649">
        <f t="shared" si="38"/>
        <v>0</v>
      </c>
      <c r="S106" s="660">
        <v>0</v>
      </c>
      <c r="T106" s="649">
        <f t="shared" si="39"/>
        <v>0</v>
      </c>
      <c r="U106" s="649">
        <f t="shared" si="40"/>
        <v>0</v>
      </c>
      <c r="V106" s="650">
        <f t="shared" si="41"/>
        <v>0</v>
      </c>
      <c r="W106" s="655">
        <v>0</v>
      </c>
      <c r="X106" s="656">
        <v>0</v>
      </c>
      <c r="Y106" s="661">
        <v>0</v>
      </c>
      <c r="Z106" s="649">
        <f t="shared" si="42"/>
        <v>0</v>
      </c>
      <c r="AA106" s="649">
        <f t="shared" si="43"/>
        <v>0</v>
      </c>
      <c r="AB106" s="649">
        <f t="shared" si="44"/>
        <v>0</v>
      </c>
      <c r="AC106" s="661">
        <v>0</v>
      </c>
      <c r="AD106" s="649">
        <f t="shared" si="45"/>
        <v>0</v>
      </c>
      <c r="AE106" s="649">
        <f t="shared" si="46"/>
        <v>0</v>
      </c>
      <c r="AF106" s="650">
        <f t="shared" si="47"/>
        <v>0</v>
      </c>
      <c r="AG106" s="655">
        <v>0</v>
      </c>
      <c r="AH106" s="656">
        <v>0</v>
      </c>
      <c r="AI106" s="661">
        <v>0</v>
      </c>
      <c r="AJ106" s="649">
        <f t="shared" si="48"/>
        <v>0</v>
      </c>
      <c r="AK106" s="649">
        <f t="shared" si="49"/>
        <v>0</v>
      </c>
      <c r="AL106" s="649">
        <f t="shared" si="50"/>
        <v>0</v>
      </c>
      <c r="AM106" s="661">
        <v>0</v>
      </c>
      <c r="AN106" s="649">
        <f t="shared" si="51"/>
        <v>0</v>
      </c>
      <c r="AO106" s="649">
        <f t="shared" si="52"/>
        <v>0</v>
      </c>
      <c r="AP106" s="650">
        <f t="shared" si="53"/>
        <v>0</v>
      </c>
      <c r="AQ106" s="655">
        <v>0</v>
      </c>
      <c r="AR106" s="656">
        <v>0</v>
      </c>
      <c r="AS106" s="661">
        <v>0</v>
      </c>
      <c r="AT106" s="649">
        <f t="shared" si="54"/>
        <v>0</v>
      </c>
      <c r="AU106" s="649">
        <f t="shared" si="55"/>
        <v>0</v>
      </c>
      <c r="AV106" s="649">
        <f t="shared" si="56"/>
        <v>0</v>
      </c>
      <c r="AW106" s="661">
        <v>0</v>
      </c>
      <c r="AX106" s="649">
        <f t="shared" si="57"/>
        <v>0</v>
      </c>
      <c r="AY106" s="649">
        <f t="shared" si="58"/>
        <v>0</v>
      </c>
      <c r="AZ106" s="650">
        <f t="shared" si="59"/>
        <v>0</v>
      </c>
      <c r="BA106" s="651">
        <v>1.59</v>
      </c>
      <c r="BB106" s="649">
        <f t="shared" si="60"/>
        <v>42.93</v>
      </c>
      <c r="BC106" s="649">
        <f t="shared" si="61"/>
        <v>0</v>
      </c>
      <c r="BD106" s="649">
        <f t="shared" si="62"/>
        <v>71.55</v>
      </c>
      <c r="BE106" s="650">
        <f t="shared" si="63"/>
        <v>27.03</v>
      </c>
      <c r="BF106" s="651">
        <v>1.28</v>
      </c>
      <c r="BG106" s="649">
        <f t="shared" si="64"/>
        <v>34.56</v>
      </c>
      <c r="BH106" s="649">
        <f t="shared" si="65"/>
        <v>0</v>
      </c>
      <c r="BI106" s="649">
        <f t="shared" si="66"/>
        <v>57.6</v>
      </c>
      <c r="BJ106" s="650">
        <f t="shared" si="67"/>
        <v>21.76</v>
      </c>
      <c r="BK106" s="674">
        <v>0</v>
      </c>
      <c r="BL106" s="674">
        <v>0</v>
      </c>
      <c r="BM106" s="675">
        <v>0</v>
      </c>
      <c r="BN106" s="675">
        <v>0</v>
      </c>
      <c r="BO106" s="662">
        <v>0</v>
      </c>
      <c r="BP106" s="662">
        <v>0</v>
      </c>
      <c r="BQ106" s="662">
        <v>0</v>
      </c>
      <c r="BR106" s="675">
        <v>0</v>
      </c>
      <c r="BS106" s="652">
        <f t="shared" si="68"/>
        <v>0</v>
      </c>
      <c r="BT106" s="650">
        <f t="shared" si="69"/>
        <v>0</v>
      </c>
      <c r="BV106" s="668"/>
      <c r="BW106" s="674"/>
      <c r="BX106" s="674"/>
      <c r="BY106" s="675"/>
      <c r="BZ106" s="675"/>
      <c r="CA106" s="662"/>
      <c r="CB106" s="662"/>
      <c r="CC106" s="662"/>
      <c r="CD106" s="675"/>
      <c r="CF106" s="671"/>
      <c r="CG106" s="661"/>
      <c r="CH106" s="661"/>
      <c r="CI106" s="661"/>
      <c r="CJ106" s="88"/>
      <c r="CK106" s="86"/>
      <c r="CL106" s="86"/>
      <c r="CM106" s="87"/>
      <c r="CN106" s="86"/>
      <c r="CO106" s="86"/>
      <c r="CP106" s="86"/>
      <c r="CQ106" s="87"/>
    </row>
    <row r="107" spans="1:95" ht="17.25" customHeight="1" x14ac:dyDescent="0.25">
      <c r="A107" s="664">
        <v>101</v>
      </c>
      <c r="B107" s="647" t="s">
        <v>83</v>
      </c>
      <c r="C107" s="648" t="s">
        <v>649</v>
      </c>
      <c r="D107" s="653">
        <v>1008</v>
      </c>
      <c r="E107" s="654">
        <v>24</v>
      </c>
      <c r="F107" s="567">
        <v>0</v>
      </c>
      <c r="G107" s="567">
        <v>63</v>
      </c>
      <c r="H107" s="569">
        <v>27</v>
      </c>
      <c r="I107" s="654">
        <v>0</v>
      </c>
      <c r="J107" s="567">
        <v>0</v>
      </c>
      <c r="K107" s="567">
        <v>0</v>
      </c>
      <c r="L107" s="569">
        <v>0</v>
      </c>
      <c r="M107" s="655">
        <v>0</v>
      </c>
      <c r="N107" s="656">
        <v>0</v>
      </c>
      <c r="O107" s="649">
        <v>0</v>
      </c>
      <c r="P107" s="649">
        <f t="shared" si="36"/>
        <v>0</v>
      </c>
      <c r="Q107" s="649">
        <f t="shared" si="37"/>
        <v>0</v>
      </c>
      <c r="R107" s="649">
        <f t="shared" si="38"/>
        <v>0</v>
      </c>
      <c r="S107" s="660">
        <v>0</v>
      </c>
      <c r="T107" s="649">
        <f t="shared" si="39"/>
        <v>0</v>
      </c>
      <c r="U107" s="649">
        <f t="shared" si="40"/>
        <v>0</v>
      </c>
      <c r="V107" s="650">
        <f t="shared" si="41"/>
        <v>0</v>
      </c>
      <c r="W107" s="655">
        <v>0</v>
      </c>
      <c r="X107" s="656">
        <v>0</v>
      </c>
      <c r="Y107" s="661">
        <v>0</v>
      </c>
      <c r="Z107" s="649">
        <f t="shared" si="42"/>
        <v>0</v>
      </c>
      <c r="AA107" s="649">
        <f t="shared" si="43"/>
        <v>0</v>
      </c>
      <c r="AB107" s="649">
        <f t="shared" si="44"/>
        <v>0</v>
      </c>
      <c r="AC107" s="661">
        <v>0</v>
      </c>
      <c r="AD107" s="649">
        <f t="shared" si="45"/>
        <v>0</v>
      </c>
      <c r="AE107" s="649">
        <f t="shared" si="46"/>
        <v>0</v>
      </c>
      <c r="AF107" s="650">
        <f t="shared" si="47"/>
        <v>0</v>
      </c>
      <c r="AG107" s="655">
        <v>0</v>
      </c>
      <c r="AH107" s="656">
        <v>0</v>
      </c>
      <c r="AI107" s="661">
        <v>0</v>
      </c>
      <c r="AJ107" s="649">
        <f t="shared" si="48"/>
        <v>0</v>
      </c>
      <c r="AK107" s="649">
        <f t="shared" si="49"/>
        <v>0</v>
      </c>
      <c r="AL107" s="649">
        <f t="shared" si="50"/>
        <v>0</v>
      </c>
      <c r="AM107" s="661">
        <v>0</v>
      </c>
      <c r="AN107" s="649">
        <f t="shared" si="51"/>
        <v>0</v>
      </c>
      <c r="AO107" s="649">
        <f t="shared" si="52"/>
        <v>0</v>
      </c>
      <c r="AP107" s="650">
        <f t="shared" si="53"/>
        <v>0</v>
      </c>
      <c r="AQ107" s="655">
        <v>0</v>
      </c>
      <c r="AR107" s="656">
        <v>0</v>
      </c>
      <c r="AS107" s="661">
        <v>0</v>
      </c>
      <c r="AT107" s="649">
        <f t="shared" si="54"/>
        <v>0</v>
      </c>
      <c r="AU107" s="649">
        <f t="shared" si="55"/>
        <v>0</v>
      </c>
      <c r="AV107" s="649">
        <f t="shared" si="56"/>
        <v>0</v>
      </c>
      <c r="AW107" s="661">
        <v>0</v>
      </c>
      <c r="AX107" s="649">
        <f t="shared" si="57"/>
        <v>0</v>
      </c>
      <c r="AY107" s="649">
        <f t="shared" si="58"/>
        <v>0</v>
      </c>
      <c r="AZ107" s="650">
        <f t="shared" si="59"/>
        <v>0</v>
      </c>
      <c r="BA107" s="651">
        <v>1.71</v>
      </c>
      <c r="BB107" s="649">
        <f t="shared" si="60"/>
        <v>41.04</v>
      </c>
      <c r="BC107" s="649">
        <f t="shared" si="61"/>
        <v>0</v>
      </c>
      <c r="BD107" s="649">
        <f t="shared" si="62"/>
        <v>107.73</v>
      </c>
      <c r="BE107" s="650">
        <f t="shared" si="63"/>
        <v>46.17</v>
      </c>
      <c r="BF107" s="651">
        <v>1.42</v>
      </c>
      <c r="BG107" s="649">
        <f t="shared" si="64"/>
        <v>34.08</v>
      </c>
      <c r="BH107" s="649">
        <f t="shared" si="65"/>
        <v>0</v>
      </c>
      <c r="BI107" s="649">
        <f t="shared" si="66"/>
        <v>89.46</v>
      </c>
      <c r="BJ107" s="650">
        <f t="shared" si="67"/>
        <v>38.339999999999996</v>
      </c>
      <c r="BK107" s="674">
        <v>0</v>
      </c>
      <c r="BL107" s="674">
        <v>0</v>
      </c>
      <c r="BM107" s="675">
        <v>0</v>
      </c>
      <c r="BN107" s="675">
        <v>0</v>
      </c>
      <c r="BO107" s="662">
        <v>0</v>
      </c>
      <c r="BP107" s="662">
        <v>0</v>
      </c>
      <c r="BQ107" s="662">
        <v>0</v>
      </c>
      <c r="BR107" s="675">
        <v>0</v>
      </c>
      <c r="BS107" s="652">
        <f t="shared" si="68"/>
        <v>0</v>
      </c>
      <c r="BT107" s="650">
        <f t="shared" si="69"/>
        <v>0</v>
      </c>
      <c r="BV107" s="668"/>
      <c r="BW107" s="674"/>
      <c r="BX107" s="674"/>
      <c r="BY107" s="675"/>
      <c r="BZ107" s="675"/>
      <c r="CA107" s="662"/>
      <c r="CB107" s="662"/>
      <c r="CC107" s="662"/>
      <c r="CD107" s="675"/>
      <c r="CF107" s="671"/>
      <c r="CG107" s="661"/>
      <c r="CH107" s="661"/>
      <c r="CI107" s="661"/>
      <c r="CJ107" s="88"/>
      <c r="CK107" s="86"/>
      <c r="CL107" s="86"/>
      <c r="CM107" s="87"/>
      <c r="CN107" s="86"/>
      <c r="CO107" s="86"/>
      <c r="CP107" s="86"/>
      <c r="CQ107" s="87"/>
    </row>
    <row r="108" spans="1:95" ht="17.25" customHeight="1" x14ac:dyDescent="0.25">
      <c r="A108" s="664">
        <v>102</v>
      </c>
      <c r="B108" s="647" t="s">
        <v>84</v>
      </c>
      <c r="C108" s="648" t="s">
        <v>650</v>
      </c>
      <c r="D108" s="653">
        <v>3754</v>
      </c>
      <c r="E108" s="654">
        <v>75</v>
      </c>
      <c r="F108" s="567">
        <v>0</v>
      </c>
      <c r="G108" s="567">
        <v>257</v>
      </c>
      <c r="H108" s="569">
        <v>120</v>
      </c>
      <c r="I108" s="654">
        <v>75</v>
      </c>
      <c r="J108" s="567">
        <v>0</v>
      </c>
      <c r="K108" s="567">
        <v>257</v>
      </c>
      <c r="L108" s="569">
        <v>0</v>
      </c>
      <c r="M108" s="655">
        <v>0</v>
      </c>
      <c r="N108" s="656">
        <v>0</v>
      </c>
      <c r="O108" s="649">
        <v>709917.55729627295</v>
      </c>
      <c r="P108" s="649">
        <f t="shared" si="36"/>
        <v>9465.5674306169731</v>
      </c>
      <c r="Q108" s="649">
        <f t="shared" si="37"/>
        <v>0</v>
      </c>
      <c r="R108" s="649">
        <f t="shared" si="38"/>
        <v>0</v>
      </c>
      <c r="S108" s="660">
        <v>563847.35055665602</v>
      </c>
      <c r="T108" s="649">
        <f t="shared" si="39"/>
        <v>7517.9646740887465</v>
      </c>
      <c r="U108" s="649">
        <f t="shared" si="40"/>
        <v>0</v>
      </c>
      <c r="V108" s="650">
        <f t="shared" si="41"/>
        <v>0</v>
      </c>
      <c r="W108" s="655">
        <v>0</v>
      </c>
      <c r="X108" s="656">
        <v>0</v>
      </c>
      <c r="Y108" s="661">
        <v>0</v>
      </c>
      <c r="Z108" s="649">
        <f t="shared" si="42"/>
        <v>0</v>
      </c>
      <c r="AA108" s="649">
        <f t="shared" si="43"/>
        <v>0</v>
      </c>
      <c r="AB108" s="649">
        <f t="shared" si="44"/>
        <v>0</v>
      </c>
      <c r="AC108" s="661">
        <v>0</v>
      </c>
      <c r="AD108" s="649">
        <f t="shared" si="45"/>
        <v>0</v>
      </c>
      <c r="AE108" s="649">
        <f t="shared" si="46"/>
        <v>0</v>
      </c>
      <c r="AF108" s="650">
        <f t="shared" si="47"/>
        <v>0</v>
      </c>
      <c r="AG108" s="655">
        <v>1</v>
      </c>
      <c r="AH108" s="656">
        <v>0</v>
      </c>
      <c r="AI108" s="661">
        <v>2738044.12570999</v>
      </c>
      <c r="AJ108" s="649">
        <f t="shared" si="48"/>
        <v>10653.868193424085</v>
      </c>
      <c r="AK108" s="649">
        <f t="shared" si="49"/>
        <v>10653.868193424085</v>
      </c>
      <c r="AL108" s="649">
        <f t="shared" si="50"/>
        <v>0</v>
      </c>
      <c r="AM108" s="661">
        <v>2181270.1219547698</v>
      </c>
      <c r="AN108" s="649">
        <f t="shared" si="51"/>
        <v>8487.432381146964</v>
      </c>
      <c r="AO108" s="649">
        <f t="shared" si="52"/>
        <v>8487.432381146964</v>
      </c>
      <c r="AP108" s="650">
        <f t="shared" si="53"/>
        <v>0</v>
      </c>
      <c r="AQ108" s="655">
        <v>0</v>
      </c>
      <c r="AR108" s="656">
        <v>0</v>
      </c>
      <c r="AS108" s="661">
        <v>0</v>
      </c>
      <c r="AT108" s="649">
        <f t="shared" si="54"/>
        <v>0</v>
      </c>
      <c r="AU108" s="649">
        <f t="shared" si="55"/>
        <v>0</v>
      </c>
      <c r="AV108" s="649">
        <f t="shared" si="56"/>
        <v>0</v>
      </c>
      <c r="AW108" s="661">
        <v>202690.11428071</v>
      </c>
      <c r="AX108" s="649">
        <f t="shared" si="57"/>
        <v>0</v>
      </c>
      <c r="AY108" s="649">
        <f t="shared" si="58"/>
        <v>0</v>
      </c>
      <c r="AZ108" s="650">
        <f t="shared" si="59"/>
        <v>0</v>
      </c>
      <c r="BA108" s="651">
        <v>1.51</v>
      </c>
      <c r="BB108" s="649">
        <f t="shared" si="60"/>
        <v>113.25</v>
      </c>
      <c r="BC108" s="649">
        <f t="shared" si="61"/>
        <v>0</v>
      </c>
      <c r="BD108" s="649">
        <f t="shared" si="62"/>
        <v>388.07</v>
      </c>
      <c r="BE108" s="650">
        <f t="shared" si="63"/>
        <v>181.2</v>
      </c>
      <c r="BF108" s="651">
        <v>1.23</v>
      </c>
      <c r="BG108" s="649">
        <f t="shared" si="64"/>
        <v>92.25</v>
      </c>
      <c r="BH108" s="649">
        <f t="shared" si="65"/>
        <v>0</v>
      </c>
      <c r="BI108" s="649">
        <f t="shared" si="66"/>
        <v>316.11</v>
      </c>
      <c r="BJ108" s="650">
        <f t="shared" si="67"/>
        <v>147.6</v>
      </c>
      <c r="BK108" s="674">
        <v>4.40382320156868</v>
      </c>
      <c r="BL108" s="674">
        <v>3.4977076126716402</v>
      </c>
      <c r="BM108" s="675">
        <v>0</v>
      </c>
      <c r="BN108" s="675">
        <v>0</v>
      </c>
      <c r="BO108" s="662">
        <v>16.984876798431301</v>
      </c>
      <c r="BP108" s="662">
        <v>13.5310471944619</v>
      </c>
      <c r="BQ108" s="662">
        <v>0</v>
      </c>
      <c r="BR108" s="675">
        <v>1.2573451928665</v>
      </c>
      <c r="BS108" s="652">
        <f t="shared" si="68"/>
        <v>39.674800000000026</v>
      </c>
      <c r="BT108" s="650">
        <f t="shared" si="69"/>
        <v>6395769.269798412</v>
      </c>
      <c r="BV108" s="668"/>
      <c r="BW108" s="674"/>
      <c r="BX108" s="674"/>
      <c r="BY108" s="675"/>
      <c r="BZ108" s="675"/>
      <c r="CA108" s="662"/>
      <c r="CB108" s="662"/>
      <c r="CC108" s="662"/>
      <c r="CD108" s="675"/>
      <c r="CF108" s="671"/>
      <c r="CG108" s="661"/>
      <c r="CH108" s="661"/>
      <c r="CI108" s="661"/>
      <c r="CJ108" s="88"/>
      <c r="CK108" s="86"/>
      <c r="CL108" s="86"/>
      <c r="CM108" s="87"/>
      <c r="CN108" s="86"/>
      <c r="CO108" s="86"/>
      <c r="CP108" s="86"/>
      <c r="CQ108" s="87"/>
    </row>
    <row r="109" spans="1:95" ht="17.25" customHeight="1" x14ac:dyDescent="0.25">
      <c r="A109" s="664">
        <v>103</v>
      </c>
      <c r="B109" s="647" t="s">
        <v>85</v>
      </c>
      <c r="C109" s="648" t="s">
        <v>651</v>
      </c>
      <c r="D109" s="653">
        <v>568</v>
      </c>
      <c r="E109" s="654">
        <v>7</v>
      </c>
      <c r="F109" s="567">
        <v>0</v>
      </c>
      <c r="G109" s="567">
        <v>20</v>
      </c>
      <c r="H109" s="569">
        <v>6</v>
      </c>
      <c r="I109" s="654">
        <v>0</v>
      </c>
      <c r="J109" s="567">
        <v>0</v>
      </c>
      <c r="K109" s="567">
        <v>0</v>
      </c>
      <c r="L109" s="569">
        <v>0</v>
      </c>
      <c r="M109" s="655">
        <v>0</v>
      </c>
      <c r="N109" s="656">
        <v>0</v>
      </c>
      <c r="O109" s="649">
        <v>0</v>
      </c>
      <c r="P109" s="649">
        <f t="shared" si="36"/>
        <v>0</v>
      </c>
      <c r="Q109" s="649">
        <f t="shared" si="37"/>
        <v>0</v>
      </c>
      <c r="R109" s="649">
        <f t="shared" si="38"/>
        <v>0</v>
      </c>
      <c r="S109" s="660">
        <v>0</v>
      </c>
      <c r="T109" s="649">
        <f t="shared" si="39"/>
        <v>0</v>
      </c>
      <c r="U109" s="649">
        <f t="shared" si="40"/>
        <v>0</v>
      </c>
      <c r="V109" s="650">
        <f t="shared" si="41"/>
        <v>0</v>
      </c>
      <c r="W109" s="655">
        <v>0</v>
      </c>
      <c r="X109" s="656">
        <v>0</v>
      </c>
      <c r="Y109" s="661">
        <v>0</v>
      </c>
      <c r="Z109" s="649">
        <f t="shared" si="42"/>
        <v>0</v>
      </c>
      <c r="AA109" s="649">
        <f t="shared" si="43"/>
        <v>0</v>
      </c>
      <c r="AB109" s="649">
        <f t="shared" si="44"/>
        <v>0</v>
      </c>
      <c r="AC109" s="661">
        <v>0</v>
      </c>
      <c r="AD109" s="649">
        <f t="shared" si="45"/>
        <v>0</v>
      </c>
      <c r="AE109" s="649">
        <f t="shared" si="46"/>
        <v>0</v>
      </c>
      <c r="AF109" s="650">
        <f t="shared" si="47"/>
        <v>0</v>
      </c>
      <c r="AG109" s="655">
        <v>0</v>
      </c>
      <c r="AH109" s="656">
        <v>0</v>
      </c>
      <c r="AI109" s="661">
        <v>0</v>
      </c>
      <c r="AJ109" s="649">
        <f t="shared" si="48"/>
        <v>0</v>
      </c>
      <c r="AK109" s="649">
        <f t="shared" si="49"/>
        <v>0</v>
      </c>
      <c r="AL109" s="649">
        <f t="shared" si="50"/>
        <v>0</v>
      </c>
      <c r="AM109" s="661">
        <v>0</v>
      </c>
      <c r="AN109" s="649">
        <f t="shared" si="51"/>
        <v>0</v>
      </c>
      <c r="AO109" s="649">
        <f t="shared" si="52"/>
        <v>0</v>
      </c>
      <c r="AP109" s="650">
        <f t="shared" si="53"/>
        <v>0</v>
      </c>
      <c r="AQ109" s="655">
        <v>0</v>
      </c>
      <c r="AR109" s="656">
        <v>0</v>
      </c>
      <c r="AS109" s="661">
        <v>0</v>
      </c>
      <c r="AT109" s="649">
        <f t="shared" si="54"/>
        <v>0</v>
      </c>
      <c r="AU109" s="649">
        <f t="shared" si="55"/>
        <v>0</v>
      </c>
      <c r="AV109" s="649">
        <f t="shared" si="56"/>
        <v>0</v>
      </c>
      <c r="AW109" s="661">
        <v>0</v>
      </c>
      <c r="AX109" s="649">
        <f t="shared" si="57"/>
        <v>0</v>
      </c>
      <c r="AY109" s="649">
        <f t="shared" si="58"/>
        <v>0</v>
      </c>
      <c r="AZ109" s="650">
        <f t="shared" si="59"/>
        <v>0</v>
      </c>
      <c r="BA109" s="651">
        <v>1.49</v>
      </c>
      <c r="BB109" s="649">
        <f t="shared" si="60"/>
        <v>10.43</v>
      </c>
      <c r="BC109" s="649">
        <f t="shared" si="61"/>
        <v>0</v>
      </c>
      <c r="BD109" s="649">
        <f t="shared" si="62"/>
        <v>29.8</v>
      </c>
      <c r="BE109" s="650">
        <f t="shared" si="63"/>
        <v>8.94</v>
      </c>
      <c r="BF109" s="651">
        <v>1.29</v>
      </c>
      <c r="BG109" s="649">
        <f t="shared" si="64"/>
        <v>9.0300000000000011</v>
      </c>
      <c r="BH109" s="649">
        <f t="shared" si="65"/>
        <v>0</v>
      </c>
      <c r="BI109" s="649">
        <f t="shared" si="66"/>
        <v>25.8</v>
      </c>
      <c r="BJ109" s="650">
        <f t="shared" si="67"/>
        <v>7.74</v>
      </c>
      <c r="BK109" s="674">
        <v>0</v>
      </c>
      <c r="BL109" s="674">
        <v>0</v>
      </c>
      <c r="BM109" s="675">
        <v>0</v>
      </c>
      <c r="BN109" s="675">
        <v>0</v>
      </c>
      <c r="BO109" s="662">
        <v>0</v>
      </c>
      <c r="BP109" s="662">
        <v>0</v>
      </c>
      <c r="BQ109" s="662">
        <v>0</v>
      </c>
      <c r="BR109" s="675">
        <v>0</v>
      </c>
      <c r="BS109" s="652">
        <f t="shared" si="68"/>
        <v>0</v>
      </c>
      <c r="BT109" s="650">
        <f t="shared" si="69"/>
        <v>0</v>
      </c>
      <c r="BV109" s="668"/>
      <c r="BW109" s="674"/>
      <c r="BX109" s="674"/>
      <c r="BY109" s="675"/>
      <c r="BZ109" s="675"/>
      <c r="CA109" s="662"/>
      <c r="CB109" s="662"/>
      <c r="CC109" s="662"/>
      <c r="CD109" s="675"/>
      <c r="CF109" s="671"/>
      <c r="CG109" s="661"/>
      <c r="CH109" s="661"/>
      <c r="CI109" s="661"/>
      <c r="CJ109" s="88"/>
      <c r="CK109" s="86"/>
      <c r="CL109" s="86"/>
      <c r="CM109" s="87"/>
      <c r="CN109" s="86"/>
      <c r="CO109" s="86"/>
      <c r="CP109" s="86"/>
      <c r="CQ109" s="87"/>
    </row>
    <row r="110" spans="1:95" ht="17.25" customHeight="1" x14ac:dyDescent="0.25">
      <c r="A110" s="664">
        <v>104</v>
      </c>
      <c r="B110" s="647" t="s">
        <v>86</v>
      </c>
      <c r="C110" s="648" t="s">
        <v>652</v>
      </c>
      <c r="D110" s="653">
        <v>1662</v>
      </c>
      <c r="E110" s="654">
        <v>45</v>
      </c>
      <c r="F110" s="567">
        <v>0</v>
      </c>
      <c r="G110" s="567">
        <v>127</v>
      </c>
      <c r="H110" s="569">
        <v>41</v>
      </c>
      <c r="I110" s="654">
        <v>0</v>
      </c>
      <c r="J110" s="567">
        <v>0</v>
      </c>
      <c r="K110" s="567">
        <v>0</v>
      </c>
      <c r="L110" s="569">
        <v>0</v>
      </c>
      <c r="M110" s="655">
        <v>0</v>
      </c>
      <c r="N110" s="656">
        <v>0</v>
      </c>
      <c r="O110" s="649">
        <v>0</v>
      </c>
      <c r="P110" s="649">
        <f t="shared" si="36"/>
        <v>0</v>
      </c>
      <c r="Q110" s="649">
        <f t="shared" si="37"/>
        <v>0</v>
      </c>
      <c r="R110" s="649">
        <f t="shared" si="38"/>
        <v>0</v>
      </c>
      <c r="S110" s="660">
        <v>0</v>
      </c>
      <c r="T110" s="649">
        <f t="shared" si="39"/>
        <v>0</v>
      </c>
      <c r="U110" s="649">
        <f t="shared" si="40"/>
        <v>0</v>
      </c>
      <c r="V110" s="650">
        <f t="shared" si="41"/>
        <v>0</v>
      </c>
      <c r="W110" s="655">
        <v>0</v>
      </c>
      <c r="X110" s="656">
        <v>0</v>
      </c>
      <c r="Y110" s="661">
        <v>0</v>
      </c>
      <c r="Z110" s="649">
        <f t="shared" si="42"/>
        <v>0</v>
      </c>
      <c r="AA110" s="649">
        <f t="shared" si="43"/>
        <v>0</v>
      </c>
      <c r="AB110" s="649">
        <f t="shared" si="44"/>
        <v>0</v>
      </c>
      <c r="AC110" s="661">
        <v>0</v>
      </c>
      <c r="AD110" s="649">
        <f t="shared" si="45"/>
        <v>0</v>
      </c>
      <c r="AE110" s="649">
        <f t="shared" si="46"/>
        <v>0</v>
      </c>
      <c r="AF110" s="650">
        <f t="shared" si="47"/>
        <v>0</v>
      </c>
      <c r="AG110" s="655">
        <v>0</v>
      </c>
      <c r="AH110" s="656">
        <v>0</v>
      </c>
      <c r="AI110" s="661">
        <v>0</v>
      </c>
      <c r="AJ110" s="649">
        <f t="shared" si="48"/>
        <v>0</v>
      </c>
      <c r="AK110" s="649">
        <f t="shared" si="49"/>
        <v>0</v>
      </c>
      <c r="AL110" s="649">
        <f t="shared" si="50"/>
        <v>0</v>
      </c>
      <c r="AM110" s="661">
        <v>0</v>
      </c>
      <c r="AN110" s="649">
        <f t="shared" si="51"/>
        <v>0</v>
      </c>
      <c r="AO110" s="649">
        <f t="shared" si="52"/>
        <v>0</v>
      </c>
      <c r="AP110" s="650">
        <f t="shared" si="53"/>
        <v>0</v>
      </c>
      <c r="AQ110" s="655">
        <v>0</v>
      </c>
      <c r="AR110" s="656">
        <v>0</v>
      </c>
      <c r="AS110" s="661">
        <v>0</v>
      </c>
      <c r="AT110" s="649">
        <f t="shared" si="54"/>
        <v>0</v>
      </c>
      <c r="AU110" s="649">
        <f t="shared" si="55"/>
        <v>0</v>
      </c>
      <c r="AV110" s="649">
        <f t="shared" si="56"/>
        <v>0</v>
      </c>
      <c r="AW110" s="661">
        <v>0</v>
      </c>
      <c r="AX110" s="649">
        <f t="shared" si="57"/>
        <v>0</v>
      </c>
      <c r="AY110" s="649">
        <f t="shared" si="58"/>
        <v>0</v>
      </c>
      <c r="AZ110" s="650">
        <f t="shared" si="59"/>
        <v>0</v>
      </c>
      <c r="BA110" s="651">
        <v>1.45</v>
      </c>
      <c r="BB110" s="649">
        <f t="shared" si="60"/>
        <v>65.25</v>
      </c>
      <c r="BC110" s="649">
        <f t="shared" si="61"/>
        <v>0</v>
      </c>
      <c r="BD110" s="649">
        <f t="shared" si="62"/>
        <v>184.15</v>
      </c>
      <c r="BE110" s="650">
        <f t="shared" si="63"/>
        <v>59.449999999999996</v>
      </c>
      <c r="BF110" s="651">
        <v>1.5</v>
      </c>
      <c r="BG110" s="649">
        <f t="shared" si="64"/>
        <v>67.5</v>
      </c>
      <c r="BH110" s="649">
        <f t="shared" si="65"/>
        <v>0</v>
      </c>
      <c r="BI110" s="649">
        <f t="shared" si="66"/>
        <v>190.5</v>
      </c>
      <c r="BJ110" s="650">
        <f t="shared" si="67"/>
        <v>61.5</v>
      </c>
      <c r="BK110" s="674">
        <v>0</v>
      </c>
      <c r="BL110" s="674">
        <v>0</v>
      </c>
      <c r="BM110" s="675">
        <v>0</v>
      </c>
      <c r="BN110" s="675">
        <v>0</v>
      </c>
      <c r="BO110" s="662">
        <v>0</v>
      </c>
      <c r="BP110" s="662">
        <v>0</v>
      </c>
      <c r="BQ110" s="662">
        <v>0</v>
      </c>
      <c r="BR110" s="675">
        <v>0</v>
      </c>
      <c r="BS110" s="652">
        <f t="shared" si="68"/>
        <v>0</v>
      </c>
      <c r="BT110" s="650">
        <f t="shared" si="69"/>
        <v>0</v>
      </c>
      <c r="BV110" s="668"/>
      <c r="BW110" s="674"/>
      <c r="BX110" s="674"/>
      <c r="BY110" s="675"/>
      <c r="BZ110" s="675"/>
      <c r="CA110" s="662"/>
      <c r="CB110" s="662"/>
      <c r="CC110" s="662"/>
      <c r="CD110" s="675"/>
      <c r="CF110" s="671"/>
      <c r="CG110" s="661"/>
      <c r="CH110" s="661"/>
      <c r="CI110" s="661"/>
      <c r="CJ110" s="88"/>
      <c r="CK110" s="86"/>
      <c r="CL110" s="86"/>
      <c r="CM110" s="87"/>
      <c r="CN110" s="86"/>
      <c r="CO110" s="86"/>
      <c r="CP110" s="86"/>
      <c r="CQ110" s="87"/>
    </row>
    <row r="111" spans="1:95" ht="17.25" customHeight="1" x14ac:dyDescent="0.25">
      <c r="A111" s="664">
        <v>105</v>
      </c>
      <c r="B111" s="647" t="s">
        <v>87</v>
      </c>
      <c r="C111" s="648" t="s">
        <v>653</v>
      </c>
      <c r="D111" s="653">
        <v>651</v>
      </c>
      <c r="E111" s="654">
        <v>0</v>
      </c>
      <c r="F111" s="567">
        <v>17</v>
      </c>
      <c r="G111" s="567">
        <v>18</v>
      </c>
      <c r="H111" s="569">
        <v>14</v>
      </c>
      <c r="I111" s="654">
        <v>0</v>
      </c>
      <c r="J111" s="567">
        <v>0</v>
      </c>
      <c r="K111" s="567">
        <v>0</v>
      </c>
      <c r="L111" s="569">
        <v>0</v>
      </c>
      <c r="M111" s="655">
        <v>0</v>
      </c>
      <c r="N111" s="656">
        <v>0</v>
      </c>
      <c r="O111" s="649">
        <v>0</v>
      </c>
      <c r="P111" s="649">
        <f t="shared" si="36"/>
        <v>0</v>
      </c>
      <c r="Q111" s="649">
        <f t="shared" si="37"/>
        <v>0</v>
      </c>
      <c r="R111" s="649">
        <f t="shared" si="38"/>
        <v>0</v>
      </c>
      <c r="S111" s="660">
        <v>0</v>
      </c>
      <c r="T111" s="649">
        <f t="shared" si="39"/>
        <v>0</v>
      </c>
      <c r="U111" s="649">
        <f t="shared" si="40"/>
        <v>0</v>
      </c>
      <c r="V111" s="650">
        <f t="shared" si="41"/>
        <v>0</v>
      </c>
      <c r="W111" s="655">
        <v>0</v>
      </c>
      <c r="X111" s="656">
        <v>0</v>
      </c>
      <c r="Y111" s="661">
        <v>0</v>
      </c>
      <c r="Z111" s="649">
        <f t="shared" si="42"/>
        <v>0</v>
      </c>
      <c r="AA111" s="649">
        <f t="shared" si="43"/>
        <v>0</v>
      </c>
      <c r="AB111" s="649">
        <f t="shared" si="44"/>
        <v>0</v>
      </c>
      <c r="AC111" s="661">
        <v>0</v>
      </c>
      <c r="AD111" s="649">
        <f t="shared" si="45"/>
        <v>0</v>
      </c>
      <c r="AE111" s="649">
        <f t="shared" si="46"/>
        <v>0</v>
      </c>
      <c r="AF111" s="650">
        <f t="shared" si="47"/>
        <v>0</v>
      </c>
      <c r="AG111" s="655">
        <v>0</v>
      </c>
      <c r="AH111" s="656">
        <v>0</v>
      </c>
      <c r="AI111" s="661">
        <v>0</v>
      </c>
      <c r="AJ111" s="649">
        <f t="shared" si="48"/>
        <v>0</v>
      </c>
      <c r="AK111" s="649">
        <f t="shared" si="49"/>
        <v>0</v>
      </c>
      <c r="AL111" s="649">
        <f t="shared" si="50"/>
        <v>0</v>
      </c>
      <c r="AM111" s="661">
        <v>0</v>
      </c>
      <c r="AN111" s="649">
        <f t="shared" si="51"/>
        <v>0</v>
      </c>
      <c r="AO111" s="649">
        <f t="shared" si="52"/>
        <v>0</v>
      </c>
      <c r="AP111" s="650">
        <f t="shared" si="53"/>
        <v>0</v>
      </c>
      <c r="AQ111" s="655">
        <v>0</v>
      </c>
      <c r="AR111" s="656">
        <v>0</v>
      </c>
      <c r="AS111" s="661">
        <v>0</v>
      </c>
      <c r="AT111" s="649">
        <f t="shared" si="54"/>
        <v>0</v>
      </c>
      <c r="AU111" s="649">
        <f t="shared" si="55"/>
        <v>0</v>
      </c>
      <c r="AV111" s="649">
        <f t="shared" si="56"/>
        <v>0</v>
      </c>
      <c r="AW111" s="661">
        <v>0</v>
      </c>
      <c r="AX111" s="649">
        <f t="shared" si="57"/>
        <v>0</v>
      </c>
      <c r="AY111" s="649">
        <f t="shared" si="58"/>
        <v>0</v>
      </c>
      <c r="AZ111" s="650">
        <f t="shared" si="59"/>
        <v>0</v>
      </c>
      <c r="BA111" s="651">
        <v>1.79</v>
      </c>
      <c r="BB111" s="649">
        <f t="shared" si="60"/>
        <v>0</v>
      </c>
      <c r="BC111" s="649">
        <f t="shared" si="61"/>
        <v>30.43</v>
      </c>
      <c r="BD111" s="649">
        <f t="shared" si="62"/>
        <v>32.22</v>
      </c>
      <c r="BE111" s="650">
        <f t="shared" si="63"/>
        <v>25.060000000000002</v>
      </c>
      <c r="BF111" s="651">
        <v>1.18</v>
      </c>
      <c r="BG111" s="649">
        <f t="shared" si="64"/>
        <v>0</v>
      </c>
      <c r="BH111" s="649">
        <f t="shared" si="65"/>
        <v>20.059999999999999</v>
      </c>
      <c r="BI111" s="649">
        <f t="shared" si="66"/>
        <v>21.24</v>
      </c>
      <c r="BJ111" s="650">
        <f t="shared" si="67"/>
        <v>16.52</v>
      </c>
      <c r="BK111" s="674">
        <v>0</v>
      </c>
      <c r="BL111" s="674">
        <v>0</v>
      </c>
      <c r="BM111" s="675">
        <v>0</v>
      </c>
      <c r="BN111" s="675">
        <v>0</v>
      </c>
      <c r="BO111" s="662">
        <v>0</v>
      </c>
      <c r="BP111" s="662">
        <v>0</v>
      </c>
      <c r="BQ111" s="662">
        <v>0</v>
      </c>
      <c r="BR111" s="675">
        <v>0</v>
      </c>
      <c r="BS111" s="652">
        <f t="shared" si="68"/>
        <v>0</v>
      </c>
      <c r="BT111" s="650">
        <f t="shared" si="69"/>
        <v>0</v>
      </c>
      <c r="BV111" s="668"/>
      <c r="BW111" s="674"/>
      <c r="BX111" s="674"/>
      <c r="BY111" s="675"/>
      <c r="BZ111" s="675"/>
      <c r="CA111" s="662"/>
      <c r="CB111" s="662"/>
      <c r="CC111" s="662"/>
      <c r="CD111" s="675"/>
      <c r="CF111" s="671"/>
      <c r="CG111" s="661"/>
      <c r="CH111" s="661"/>
      <c r="CI111" s="661"/>
      <c r="CJ111" s="88"/>
      <c r="CK111" s="86"/>
      <c r="CL111" s="86"/>
      <c r="CM111" s="87"/>
      <c r="CN111" s="86"/>
      <c r="CO111" s="86"/>
      <c r="CP111" s="86"/>
      <c r="CQ111" s="87"/>
    </row>
    <row r="112" spans="1:95" ht="17.25" customHeight="1" x14ac:dyDescent="0.25">
      <c r="A112" s="664">
        <v>106</v>
      </c>
      <c r="B112" s="647" t="s">
        <v>88</v>
      </c>
      <c r="C112" s="648" t="s">
        <v>654</v>
      </c>
      <c r="D112" s="653">
        <v>446</v>
      </c>
      <c r="E112" s="654">
        <v>5</v>
      </c>
      <c r="F112" s="567">
        <v>0</v>
      </c>
      <c r="G112" s="567">
        <v>17</v>
      </c>
      <c r="H112" s="569">
        <v>13</v>
      </c>
      <c r="I112" s="654">
        <v>65</v>
      </c>
      <c r="J112" s="567">
        <v>0</v>
      </c>
      <c r="K112" s="567">
        <v>183</v>
      </c>
      <c r="L112" s="569">
        <v>0</v>
      </c>
      <c r="M112" s="655">
        <v>2</v>
      </c>
      <c r="N112" s="656">
        <v>0</v>
      </c>
      <c r="O112" s="649">
        <v>593394.699153936</v>
      </c>
      <c r="P112" s="649">
        <f t="shared" si="36"/>
        <v>9129.1492177528617</v>
      </c>
      <c r="Q112" s="649">
        <f t="shared" si="37"/>
        <v>18258.298435505723</v>
      </c>
      <c r="R112" s="649">
        <f t="shared" si="38"/>
        <v>0</v>
      </c>
      <c r="S112" s="660">
        <v>0</v>
      </c>
      <c r="T112" s="649">
        <f t="shared" si="39"/>
        <v>0</v>
      </c>
      <c r="U112" s="649">
        <f t="shared" si="40"/>
        <v>0</v>
      </c>
      <c r="V112" s="650">
        <f t="shared" si="41"/>
        <v>0</v>
      </c>
      <c r="W112" s="655">
        <v>0</v>
      </c>
      <c r="X112" s="656">
        <v>0</v>
      </c>
      <c r="Y112" s="661">
        <v>0</v>
      </c>
      <c r="Z112" s="649">
        <f t="shared" si="42"/>
        <v>0</v>
      </c>
      <c r="AA112" s="649">
        <f t="shared" si="43"/>
        <v>0</v>
      </c>
      <c r="AB112" s="649">
        <f t="shared" si="44"/>
        <v>0</v>
      </c>
      <c r="AC112" s="661">
        <v>0</v>
      </c>
      <c r="AD112" s="649">
        <f t="shared" si="45"/>
        <v>0</v>
      </c>
      <c r="AE112" s="649">
        <f t="shared" si="46"/>
        <v>0</v>
      </c>
      <c r="AF112" s="650">
        <f t="shared" si="47"/>
        <v>0</v>
      </c>
      <c r="AG112" s="655">
        <v>6</v>
      </c>
      <c r="AH112" s="656">
        <v>0</v>
      </c>
      <c r="AI112" s="661">
        <v>2061826.1266542999</v>
      </c>
      <c r="AJ112" s="649">
        <f t="shared" si="48"/>
        <v>11266.809435269399</v>
      </c>
      <c r="AK112" s="649">
        <f t="shared" si="49"/>
        <v>67600.856611616386</v>
      </c>
      <c r="AL112" s="649">
        <f t="shared" si="50"/>
        <v>0</v>
      </c>
      <c r="AM112" s="661">
        <v>0</v>
      </c>
      <c r="AN112" s="649">
        <f t="shared" si="51"/>
        <v>0</v>
      </c>
      <c r="AO112" s="649">
        <f t="shared" si="52"/>
        <v>0</v>
      </c>
      <c r="AP112" s="650">
        <f t="shared" si="53"/>
        <v>0</v>
      </c>
      <c r="AQ112" s="655">
        <v>0</v>
      </c>
      <c r="AR112" s="656">
        <v>0</v>
      </c>
      <c r="AS112" s="661">
        <v>0</v>
      </c>
      <c r="AT112" s="649">
        <f t="shared" si="54"/>
        <v>0</v>
      </c>
      <c r="AU112" s="649">
        <f t="shared" si="55"/>
        <v>0</v>
      </c>
      <c r="AV112" s="649">
        <f t="shared" si="56"/>
        <v>0</v>
      </c>
      <c r="AW112" s="661">
        <v>0</v>
      </c>
      <c r="AX112" s="649">
        <f t="shared" si="57"/>
        <v>0</v>
      </c>
      <c r="AY112" s="649">
        <f t="shared" si="58"/>
        <v>0</v>
      </c>
      <c r="AZ112" s="650">
        <f t="shared" si="59"/>
        <v>0</v>
      </c>
      <c r="BA112" s="651">
        <v>1.82</v>
      </c>
      <c r="BB112" s="649">
        <f t="shared" si="60"/>
        <v>9.1</v>
      </c>
      <c r="BC112" s="649">
        <f t="shared" si="61"/>
        <v>0</v>
      </c>
      <c r="BD112" s="649">
        <f t="shared" si="62"/>
        <v>30.94</v>
      </c>
      <c r="BE112" s="650">
        <f t="shared" si="63"/>
        <v>23.66</v>
      </c>
      <c r="BF112" s="651">
        <v>1.03</v>
      </c>
      <c r="BG112" s="649">
        <f t="shared" si="64"/>
        <v>5.15</v>
      </c>
      <c r="BH112" s="649">
        <f t="shared" si="65"/>
        <v>0</v>
      </c>
      <c r="BI112" s="649">
        <f t="shared" si="66"/>
        <v>17.510000000000002</v>
      </c>
      <c r="BJ112" s="650">
        <f t="shared" si="67"/>
        <v>13.39</v>
      </c>
      <c r="BK112" s="674">
        <v>3.6809983313758101</v>
      </c>
      <c r="BL112" s="674">
        <v>0</v>
      </c>
      <c r="BM112" s="675">
        <v>0</v>
      </c>
      <c r="BN112" s="675">
        <v>0</v>
      </c>
      <c r="BO112" s="662">
        <v>12.7901016686242</v>
      </c>
      <c r="BP112" s="662">
        <v>0</v>
      </c>
      <c r="BQ112" s="662">
        <v>0</v>
      </c>
      <c r="BR112" s="675">
        <v>0</v>
      </c>
      <c r="BS112" s="652">
        <f t="shared" si="68"/>
        <v>16.471100000000011</v>
      </c>
      <c r="BT112" s="650">
        <f t="shared" si="69"/>
        <v>2655220.8258082364</v>
      </c>
      <c r="BV112" s="668"/>
      <c r="BW112" s="674"/>
      <c r="BX112" s="674"/>
      <c r="BY112" s="675"/>
      <c r="BZ112" s="675"/>
      <c r="CA112" s="662"/>
      <c r="CB112" s="662"/>
      <c r="CC112" s="662"/>
      <c r="CD112" s="675"/>
      <c r="CF112" s="671"/>
      <c r="CG112" s="661"/>
      <c r="CH112" s="661"/>
      <c r="CI112" s="661"/>
      <c r="CJ112" s="88"/>
      <c r="CK112" s="86"/>
      <c r="CL112" s="86"/>
      <c r="CM112" s="87"/>
      <c r="CN112" s="86"/>
      <c r="CO112" s="86"/>
      <c r="CP112" s="86"/>
      <c r="CQ112" s="87"/>
    </row>
    <row r="113" spans="1:95" ht="17.25" customHeight="1" x14ac:dyDescent="0.25">
      <c r="A113" s="664">
        <v>107</v>
      </c>
      <c r="B113" s="647" t="s">
        <v>89</v>
      </c>
      <c r="C113" s="648" t="s">
        <v>655</v>
      </c>
      <c r="D113" s="653">
        <v>503</v>
      </c>
      <c r="E113" s="654">
        <v>8</v>
      </c>
      <c r="F113" s="567">
        <v>0</v>
      </c>
      <c r="G113" s="567">
        <v>33</v>
      </c>
      <c r="H113" s="569">
        <v>14</v>
      </c>
      <c r="I113" s="654">
        <v>0</v>
      </c>
      <c r="J113" s="567">
        <v>0</v>
      </c>
      <c r="K113" s="567">
        <v>0</v>
      </c>
      <c r="L113" s="569">
        <v>0</v>
      </c>
      <c r="M113" s="655">
        <v>0</v>
      </c>
      <c r="N113" s="656">
        <v>0</v>
      </c>
      <c r="O113" s="649">
        <v>0</v>
      </c>
      <c r="P113" s="649">
        <f t="shared" si="36"/>
        <v>0</v>
      </c>
      <c r="Q113" s="649">
        <f t="shared" si="37"/>
        <v>0</v>
      </c>
      <c r="R113" s="649">
        <f t="shared" si="38"/>
        <v>0</v>
      </c>
      <c r="S113" s="660">
        <v>0</v>
      </c>
      <c r="T113" s="649">
        <f t="shared" si="39"/>
        <v>0</v>
      </c>
      <c r="U113" s="649">
        <f t="shared" si="40"/>
        <v>0</v>
      </c>
      <c r="V113" s="650">
        <f t="shared" si="41"/>
        <v>0</v>
      </c>
      <c r="W113" s="655">
        <v>0</v>
      </c>
      <c r="X113" s="656">
        <v>0</v>
      </c>
      <c r="Y113" s="661">
        <v>0</v>
      </c>
      <c r="Z113" s="649">
        <f t="shared" si="42"/>
        <v>0</v>
      </c>
      <c r="AA113" s="649">
        <f t="shared" si="43"/>
        <v>0</v>
      </c>
      <c r="AB113" s="649">
        <f t="shared" si="44"/>
        <v>0</v>
      </c>
      <c r="AC113" s="661">
        <v>0</v>
      </c>
      <c r="AD113" s="649">
        <f t="shared" si="45"/>
        <v>0</v>
      </c>
      <c r="AE113" s="649">
        <f t="shared" si="46"/>
        <v>0</v>
      </c>
      <c r="AF113" s="650">
        <f t="shared" si="47"/>
        <v>0</v>
      </c>
      <c r="AG113" s="655">
        <v>0</v>
      </c>
      <c r="AH113" s="656">
        <v>0</v>
      </c>
      <c r="AI113" s="661">
        <v>0</v>
      </c>
      <c r="AJ113" s="649">
        <f t="shared" si="48"/>
        <v>0</v>
      </c>
      <c r="AK113" s="649">
        <f t="shared" si="49"/>
        <v>0</v>
      </c>
      <c r="AL113" s="649">
        <f t="shared" si="50"/>
        <v>0</v>
      </c>
      <c r="AM113" s="661">
        <v>0</v>
      </c>
      <c r="AN113" s="649">
        <f t="shared" si="51"/>
        <v>0</v>
      </c>
      <c r="AO113" s="649">
        <f t="shared" si="52"/>
        <v>0</v>
      </c>
      <c r="AP113" s="650">
        <f t="shared" si="53"/>
        <v>0</v>
      </c>
      <c r="AQ113" s="655">
        <v>0</v>
      </c>
      <c r="AR113" s="656">
        <v>0</v>
      </c>
      <c r="AS113" s="661">
        <v>0</v>
      </c>
      <c r="AT113" s="649">
        <f t="shared" si="54"/>
        <v>0</v>
      </c>
      <c r="AU113" s="649">
        <f t="shared" si="55"/>
        <v>0</v>
      </c>
      <c r="AV113" s="649">
        <f t="shared" si="56"/>
        <v>0</v>
      </c>
      <c r="AW113" s="661">
        <v>0</v>
      </c>
      <c r="AX113" s="649">
        <f t="shared" si="57"/>
        <v>0</v>
      </c>
      <c r="AY113" s="649">
        <f t="shared" si="58"/>
        <v>0</v>
      </c>
      <c r="AZ113" s="650">
        <f t="shared" si="59"/>
        <v>0</v>
      </c>
      <c r="BA113" s="651">
        <v>1.44</v>
      </c>
      <c r="BB113" s="649">
        <f t="shared" si="60"/>
        <v>11.52</v>
      </c>
      <c r="BC113" s="649">
        <f t="shared" si="61"/>
        <v>0</v>
      </c>
      <c r="BD113" s="649">
        <f t="shared" si="62"/>
        <v>47.519999999999996</v>
      </c>
      <c r="BE113" s="650">
        <f t="shared" si="63"/>
        <v>20.16</v>
      </c>
      <c r="BF113" s="651">
        <v>1.27</v>
      </c>
      <c r="BG113" s="649">
        <f t="shared" si="64"/>
        <v>10.16</v>
      </c>
      <c r="BH113" s="649">
        <f t="shared" si="65"/>
        <v>0</v>
      </c>
      <c r="BI113" s="649">
        <f t="shared" si="66"/>
        <v>41.910000000000004</v>
      </c>
      <c r="BJ113" s="650">
        <f t="shared" si="67"/>
        <v>17.78</v>
      </c>
      <c r="BK113" s="674">
        <v>0</v>
      </c>
      <c r="BL113" s="674">
        <v>0</v>
      </c>
      <c r="BM113" s="675">
        <v>0</v>
      </c>
      <c r="BN113" s="675">
        <v>0</v>
      </c>
      <c r="BO113" s="662">
        <v>0</v>
      </c>
      <c r="BP113" s="662">
        <v>0</v>
      </c>
      <c r="BQ113" s="662">
        <v>0</v>
      </c>
      <c r="BR113" s="675">
        <v>0</v>
      </c>
      <c r="BS113" s="652">
        <f t="shared" si="68"/>
        <v>0</v>
      </c>
      <c r="BT113" s="650">
        <f t="shared" si="69"/>
        <v>0</v>
      </c>
      <c r="BV113" s="668"/>
      <c r="BW113" s="674"/>
      <c r="BX113" s="674"/>
      <c r="BY113" s="675"/>
      <c r="BZ113" s="675"/>
      <c r="CA113" s="662"/>
      <c r="CB113" s="662"/>
      <c r="CC113" s="662"/>
      <c r="CD113" s="675"/>
      <c r="CF113" s="671"/>
      <c r="CG113" s="661"/>
      <c r="CH113" s="661"/>
      <c r="CI113" s="661"/>
      <c r="CJ113" s="88"/>
      <c r="CK113" s="86"/>
      <c r="CL113" s="86"/>
      <c r="CM113" s="87"/>
      <c r="CN113" s="86"/>
      <c r="CO113" s="86"/>
      <c r="CP113" s="86"/>
      <c r="CQ113" s="87"/>
    </row>
    <row r="114" spans="1:95" ht="17.25" customHeight="1" x14ac:dyDescent="0.25">
      <c r="A114" s="664">
        <v>108</v>
      </c>
      <c r="B114" s="647" t="s">
        <v>90</v>
      </c>
      <c r="C114" s="648" t="s">
        <v>656</v>
      </c>
      <c r="D114" s="653">
        <v>911</v>
      </c>
      <c r="E114" s="654">
        <v>14</v>
      </c>
      <c r="F114" s="567">
        <v>0</v>
      </c>
      <c r="G114" s="567">
        <v>45</v>
      </c>
      <c r="H114" s="569">
        <v>27</v>
      </c>
      <c r="I114" s="654">
        <v>0</v>
      </c>
      <c r="J114" s="567">
        <v>0</v>
      </c>
      <c r="K114" s="567">
        <v>0</v>
      </c>
      <c r="L114" s="569">
        <v>0</v>
      </c>
      <c r="M114" s="655">
        <v>0</v>
      </c>
      <c r="N114" s="656">
        <v>0</v>
      </c>
      <c r="O114" s="649">
        <v>0</v>
      </c>
      <c r="P114" s="649">
        <f t="shared" si="36"/>
        <v>0</v>
      </c>
      <c r="Q114" s="649">
        <f t="shared" si="37"/>
        <v>0</v>
      </c>
      <c r="R114" s="649">
        <f t="shared" si="38"/>
        <v>0</v>
      </c>
      <c r="S114" s="660">
        <v>0</v>
      </c>
      <c r="T114" s="649">
        <f t="shared" si="39"/>
        <v>0</v>
      </c>
      <c r="U114" s="649">
        <f t="shared" si="40"/>
        <v>0</v>
      </c>
      <c r="V114" s="650">
        <f t="shared" si="41"/>
        <v>0</v>
      </c>
      <c r="W114" s="655">
        <v>0</v>
      </c>
      <c r="X114" s="656">
        <v>0</v>
      </c>
      <c r="Y114" s="661">
        <v>0</v>
      </c>
      <c r="Z114" s="649">
        <f t="shared" si="42"/>
        <v>0</v>
      </c>
      <c r="AA114" s="649">
        <f t="shared" si="43"/>
        <v>0</v>
      </c>
      <c r="AB114" s="649">
        <f t="shared" si="44"/>
        <v>0</v>
      </c>
      <c r="AC114" s="661">
        <v>0</v>
      </c>
      <c r="AD114" s="649">
        <f t="shared" si="45"/>
        <v>0</v>
      </c>
      <c r="AE114" s="649">
        <f t="shared" si="46"/>
        <v>0</v>
      </c>
      <c r="AF114" s="650">
        <f t="shared" si="47"/>
        <v>0</v>
      </c>
      <c r="AG114" s="655">
        <v>0</v>
      </c>
      <c r="AH114" s="656">
        <v>0</v>
      </c>
      <c r="AI114" s="661">
        <v>0</v>
      </c>
      <c r="AJ114" s="649">
        <f t="shared" si="48"/>
        <v>0</v>
      </c>
      <c r="AK114" s="649">
        <f t="shared" si="49"/>
        <v>0</v>
      </c>
      <c r="AL114" s="649">
        <f t="shared" si="50"/>
        <v>0</v>
      </c>
      <c r="AM114" s="661">
        <v>0</v>
      </c>
      <c r="AN114" s="649">
        <f t="shared" si="51"/>
        <v>0</v>
      </c>
      <c r="AO114" s="649">
        <f t="shared" si="52"/>
        <v>0</v>
      </c>
      <c r="AP114" s="650">
        <f t="shared" si="53"/>
        <v>0</v>
      </c>
      <c r="AQ114" s="655">
        <v>0</v>
      </c>
      <c r="AR114" s="656">
        <v>0</v>
      </c>
      <c r="AS114" s="661">
        <v>0</v>
      </c>
      <c r="AT114" s="649">
        <f t="shared" si="54"/>
        <v>0</v>
      </c>
      <c r="AU114" s="649">
        <f t="shared" si="55"/>
        <v>0</v>
      </c>
      <c r="AV114" s="649">
        <f t="shared" si="56"/>
        <v>0</v>
      </c>
      <c r="AW114" s="661">
        <v>0</v>
      </c>
      <c r="AX114" s="649">
        <f t="shared" si="57"/>
        <v>0</v>
      </c>
      <c r="AY114" s="649">
        <f t="shared" si="58"/>
        <v>0</v>
      </c>
      <c r="AZ114" s="650">
        <f t="shared" si="59"/>
        <v>0</v>
      </c>
      <c r="BA114" s="651">
        <v>1.32</v>
      </c>
      <c r="BB114" s="649">
        <f t="shared" si="60"/>
        <v>18.48</v>
      </c>
      <c r="BC114" s="649">
        <f t="shared" si="61"/>
        <v>0</v>
      </c>
      <c r="BD114" s="649">
        <f t="shared" si="62"/>
        <v>59.400000000000006</v>
      </c>
      <c r="BE114" s="650">
        <f t="shared" si="63"/>
        <v>35.64</v>
      </c>
      <c r="BF114" s="651">
        <v>1.1100000000000001</v>
      </c>
      <c r="BG114" s="649">
        <f t="shared" si="64"/>
        <v>15.540000000000001</v>
      </c>
      <c r="BH114" s="649">
        <f t="shared" si="65"/>
        <v>0</v>
      </c>
      <c r="BI114" s="649">
        <f t="shared" si="66"/>
        <v>49.95</v>
      </c>
      <c r="BJ114" s="650">
        <f t="shared" si="67"/>
        <v>29.970000000000002</v>
      </c>
      <c r="BK114" s="674">
        <v>0</v>
      </c>
      <c r="BL114" s="674">
        <v>0</v>
      </c>
      <c r="BM114" s="675">
        <v>0</v>
      </c>
      <c r="BN114" s="675">
        <v>0</v>
      </c>
      <c r="BO114" s="662">
        <v>0</v>
      </c>
      <c r="BP114" s="662">
        <v>0</v>
      </c>
      <c r="BQ114" s="662">
        <v>0</v>
      </c>
      <c r="BR114" s="675">
        <v>0</v>
      </c>
      <c r="BS114" s="652">
        <f t="shared" si="68"/>
        <v>0</v>
      </c>
      <c r="BT114" s="650">
        <f t="shared" si="69"/>
        <v>0</v>
      </c>
      <c r="BV114" s="668"/>
      <c r="BW114" s="674"/>
      <c r="BX114" s="674"/>
      <c r="BY114" s="675"/>
      <c r="BZ114" s="675"/>
      <c r="CA114" s="662"/>
      <c r="CB114" s="662"/>
      <c r="CC114" s="662"/>
      <c r="CD114" s="675"/>
      <c r="CF114" s="671"/>
      <c r="CG114" s="661"/>
      <c r="CH114" s="661"/>
      <c r="CI114" s="661"/>
      <c r="CJ114" s="88"/>
      <c r="CK114" s="86"/>
      <c r="CL114" s="86"/>
      <c r="CM114" s="87"/>
      <c r="CN114" s="86"/>
      <c r="CO114" s="86"/>
      <c r="CP114" s="86"/>
      <c r="CQ114" s="87"/>
    </row>
    <row r="115" spans="1:95" ht="17.25" customHeight="1" x14ac:dyDescent="0.25">
      <c r="A115" s="664">
        <v>109</v>
      </c>
      <c r="B115" s="647" t="s">
        <v>91</v>
      </c>
      <c r="C115" s="648" t="s">
        <v>657</v>
      </c>
      <c r="D115" s="653">
        <v>3360</v>
      </c>
      <c r="E115" s="654">
        <v>66</v>
      </c>
      <c r="F115" s="567">
        <v>0</v>
      </c>
      <c r="G115" s="567">
        <v>208</v>
      </c>
      <c r="H115" s="569">
        <v>93</v>
      </c>
      <c r="I115" s="654">
        <v>0</v>
      </c>
      <c r="J115" s="567">
        <v>0</v>
      </c>
      <c r="K115" s="567">
        <v>0</v>
      </c>
      <c r="L115" s="569">
        <v>0</v>
      </c>
      <c r="M115" s="655">
        <v>0</v>
      </c>
      <c r="N115" s="656">
        <v>0</v>
      </c>
      <c r="O115" s="649">
        <v>0</v>
      </c>
      <c r="P115" s="649">
        <f t="shared" si="36"/>
        <v>0</v>
      </c>
      <c r="Q115" s="649">
        <f t="shared" si="37"/>
        <v>0</v>
      </c>
      <c r="R115" s="649">
        <f t="shared" si="38"/>
        <v>0</v>
      </c>
      <c r="S115" s="660">
        <v>0</v>
      </c>
      <c r="T115" s="649">
        <f t="shared" si="39"/>
        <v>0</v>
      </c>
      <c r="U115" s="649">
        <f t="shared" si="40"/>
        <v>0</v>
      </c>
      <c r="V115" s="650">
        <f t="shared" si="41"/>
        <v>0</v>
      </c>
      <c r="W115" s="655">
        <v>0</v>
      </c>
      <c r="X115" s="656">
        <v>0</v>
      </c>
      <c r="Y115" s="661">
        <v>0</v>
      </c>
      <c r="Z115" s="649">
        <f t="shared" si="42"/>
        <v>0</v>
      </c>
      <c r="AA115" s="649">
        <f t="shared" si="43"/>
        <v>0</v>
      </c>
      <c r="AB115" s="649">
        <f t="shared" si="44"/>
        <v>0</v>
      </c>
      <c r="AC115" s="661">
        <v>0</v>
      </c>
      <c r="AD115" s="649">
        <f t="shared" si="45"/>
        <v>0</v>
      </c>
      <c r="AE115" s="649">
        <f t="shared" si="46"/>
        <v>0</v>
      </c>
      <c r="AF115" s="650">
        <f t="shared" si="47"/>
        <v>0</v>
      </c>
      <c r="AG115" s="655">
        <v>0</v>
      </c>
      <c r="AH115" s="656">
        <v>0</v>
      </c>
      <c r="AI115" s="661">
        <v>0</v>
      </c>
      <c r="AJ115" s="649">
        <f t="shared" si="48"/>
        <v>0</v>
      </c>
      <c r="AK115" s="649">
        <f t="shared" si="49"/>
        <v>0</v>
      </c>
      <c r="AL115" s="649">
        <f t="shared" si="50"/>
        <v>0</v>
      </c>
      <c r="AM115" s="661">
        <v>0</v>
      </c>
      <c r="AN115" s="649">
        <f t="shared" si="51"/>
        <v>0</v>
      </c>
      <c r="AO115" s="649">
        <f t="shared" si="52"/>
        <v>0</v>
      </c>
      <c r="AP115" s="650">
        <f t="shared" si="53"/>
        <v>0</v>
      </c>
      <c r="AQ115" s="655">
        <v>0</v>
      </c>
      <c r="AR115" s="656">
        <v>0</v>
      </c>
      <c r="AS115" s="661">
        <v>0</v>
      </c>
      <c r="AT115" s="649">
        <f t="shared" si="54"/>
        <v>0</v>
      </c>
      <c r="AU115" s="649">
        <f t="shared" si="55"/>
        <v>0</v>
      </c>
      <c r="AV115" s="649">
        <f t="shared" si="56"/>
        <v>0</v>
      </c>
      <c r="AW115" s="661">
        <v>0</v>
      </c>
      <c r="AX115" s="649">
        <f t="shared" si="57"/>
        <v>0</v>
      </c>
      <c r="AY115" s="649">
        <f t="shared" si="58"/>
        <v>0</v>
      </c>
      <c r="AZ115" s="650">
        <f t="shared" si="59"/>
        <v>0</v>
      </c>
      <c r="BA115" s="651">
        <v>1.31</v>
      </c>
      <c r="BB115" s="649">
        <f t="shared" si="60"/>
        <v>86.460000000000008</v>
      </c>
      <c r="BC115" s="649">
        <f t="shared" si="61"/>
        <v>0</v>
      </c>
      <c r="BD115" s="649">
        <f t="shared" si="62"/>
        <v>272.48</v>
      </c>
      <c r="BE115" s="650">
        <f t="shared" si="63"/>
        <v>121.83</v>
      </c>
      <c r="BF115" s="651">
        <v>1.1599999999999999</v>
      </c>
      <c r="BG115" s="649">
        <f t="shared" si="64"/>
        <v>76.559999999999988</v>
      </c>
      <c r="BH115" s="649">
        <f t="shared" si="65"/>
        <v>0</v>
      </c>
      <c r="BI115" s="649">
        <f t="shared" si="66"/>
        <v>241.27999999999997</v>
      </c>
      <c r="BJ115" s="650">
        <f t="shared" si="67"/>
        <v>107.88</v>
      </c>
      <c r="BK115" s="674">
        <v>0</v>
      </c>
      <c r="BL115" s="674">
        <v>0</v>
      </c>
      <c r="BM115" s="675">
        <v>0</v>
      </c>
      <c r="BN115" s="675">
        <v>0</v>
      </c>
      <c r="BO115" s="662">
        <v>0</v>
      </c>
      <c r="BP115" s="662">
        <v>0</v>
      </c>
      <c r="BQ115" s="662">
        <v>0</v>
      </c>
      <c r="BR115" s="675">
        <v>0</v>
      </c>
      <c r="BS115" s="652">
        <f t="shared" si="68"/>
        <v>0</v>
      </c>
      <c r="BT115" s="650">
        <f t="shared" si="69"/>
        <v>0</v>
      </c>
      <c r="BV115" s="668"/>
      <c r="BW115" s="674"/>
      <c r="BX115" s="674"/>
      <c r="BY115" s="675"/>
      <c r="BZ115" s="675"/>
      <c r="CA115" s="662"/>
      <c r="CB115" s="662"/>
      <c r="CC115" s="662"/>
      <c r="CD115" s="675"/>
      <c r="CF115" s="671"/>
      <c r="CG115" s="661"/>
      <c r="CH115" s="661"/>
      <c r="CI115" s="661"/>
      <c r="CJ115" s="88"/>
      <c r="CK115" s="86"/>
      <c r="CL115" s="86"/>
      <c r="CM115" s="87"/>
      <c r="CN115" s="86"/>
      <c r="CO115" s="86"/>
      <c r="CP115" s="86"/>
      <c r="CQ115" s="87"/>
    </row>
    <row r="116" spans="1:95" ht="17.25" customHeight="1" x14ac:dyDescent="0.25">
      <c r="A116" s="664">
        <v>110</v>
      </c>
      <c r="B116" s="657" t="s">
        <v>944</v>
      </c>
      <c r="C116" s="648" t="s">
        <v>658</v>
      </c>
      <c r="D116" s="653">
        <v>86</v>
      </c>
      <c r="E116" s="654">
        <v>0</v>
      </c>
      <c r="F116" s="567">
        <v>0</v>
      </c>
      <c r="G116" s="567">
        <v>2</v>
      </c>
      <c r="H116" s="569">
        <v>1</v>
      </c>
      <c r="I116" s="654">
        <v>0</v>
      </c>
      <c r="J116" s="567">
        <v>0</v>
      </c>
      <c r="K116" s="567">
        <v>0</v>
      </c>
      <c r="L116" s="569">
        <v>0</v>
      </c>
      <c r="M116" s="655">
        <v>0</v>
      </c>
      <c r="N116" s="656">
        <v>0</v>
      </c>
      <c r="O116" s="649">
        <v>0</v>
      </c>
      <c r="P116" s="649">
        <f t="shared" si="36"/>
        <v>0</v>
      </c>
      <c r="Q116" s="649">
        <f t="shared" si="37"/>
        <v>0</v>
      </c>
      <c r="R116" s="649">
        <f t="shared" si="38"/>
        <v>0</v>
      </c>
      <c r="S116" s="660">
        <v>0</v>
      </c>
      <c r="T116" s="649">
        <f t="shared" si="39"/>
        <v>0</v>
      </c>
      <c r="U116" s="649">
        <f t="shared" si="40"/>
        <v>0</v>
      </c>
      <c r="V116" s="650">
        <f t="shared" si="41"/>
        <v>0</v>
      </c>
      <c r="W116" s="655">
        <v>0</v>
      </c>
      <c r="X116" s="656">
        <v>0</v>
      </c>
      <c r="Y116" s="661">
        <v>0</v>
      </c>
      <c r="Z116" s="649">
        <f t="shared" si="42"/>
        <v>0</v>
      </c>
      <c r="AA116" s="649">
        <f t="shared" si="43"/>
        <v>0</v>
      </c>
      <c r="AB116" s="649">
        <f t="shared" si="44"/>
        <v>0</v>
      </c>
      <c r="AC116" s="661">
        <v>0</v>
      </c>
      <c r="AD116" s="649">
        <f t="shared" si="45"/>
        <v>0</v>
      </c>
      <c r="AE116" s="649">
        <f t="shared" si="46"/>
        <v>0</v>
      </c>
      <c r="AF116" s="650">
        <f t="shared" si="47"/>
        <v>0</v>
      </c>
      <c r="AG116" s="655">
        <v>0</v>
      </c>
      <c r="AH116" s="656">
        <v>0</v>
      </c>
      <c r="AI116" s="661">
        <v>0</v>
      </c>
      <c r="AJ116" s="649">
        <f t="shared" si="48"/>
        <v>0</v>
      </c>
      <c r="AK116" s="649">
        <f t="shared" si="49"/>
        <v>0</v>
      </c>
      <c r="AL116" s="649">
        <f t="shared" si="50"/>
        <v>0</v>
      </c>
      <c r="AM116" s="661">
        <v>0</v>
      </c>
      <c r="AN116" s="649">
        <f t="shared" si="51"/>
        <v>0</v>
      </c>
      <c r="AO116" s="649">
        <f t="shared" si="52"/>
        <v>0</v>
      </c>
      <c r="AP116" s="650">
        <f t="shared" si="53"/>
        <v>0</v>
      </c>
      <c r="AQ116" s="655">
        <v>0</v>
      </c>
      <c r="AR116" s="656">
        <v>0</v>
      </c>
      <c r="AS116" s="661">
        <v>0</v>
      </c>
      <c r="AT116" s="649">
        <f t="shared" si="54"/>
        <v>0</v>
      </c>
      <c r="AU116" s="649">
        <f t="shared" si="55"/>
        <v>0</v>
      </c>
      <c r="AV116" s="649">
        <f t="shared" si="56"/>
        <v>0</v>
      </c>
      <c r="AW116" s="661">
        <v>0</v>
      </c>
      <c r="AX116" s="649">
        <f t="shared" si="57"/>
        <v>0</v>
      </c>
      <c r="AY116" s="649">
        <f t="shared" si="58"/>
        <v>0</v>
      </c>
      <c r="AZ116" s="650">
        <f t="shared" si="59"/>
        <v>0</v>
      </c>
      <c r="BA116" s="651">
        <v>1.94</v>
      </c>
      <c r="BB116" s="649">
        <f t="shared" si="60"/>
        <v>0</v>
      </c>
      <c r="BC116" s="649">
        <f t="shared" si="61"/>
        <v>0</v>
      </c>
      <c r="BD116" s="649">
        <f t="shared" si="62"/>
        <v>3.88</v>
      </c>
      <c r="BE116" s="650">
        <f t="shared" si="63"/>
        <v>1.94</v>
      </c>
      <c r="BF116" s="651">
        <v>1.1299999999999999</v>
      </c>
      <c r="BG116" s="649">
        <f t="shared" si="64"/>
        <v>0</v>
      </c>
      <c r="BH116" s="649">
        <f t="shared" si="65"/>
        <v>0</v>
      </c>
      <c r="BI116" s="649">
        <f t="shared" si="66"/>
        <v>2.2599999999999998</v>
      </c>
      <c r="BJ116" s="650">
        <f t="shared" si="67"/>
        <v>1.1299999999999999</v>
      </c>
      <c r="BK116" s="674">
        <v>0</v>
      </c>
      <c r="BL116" s="674">
        <v>0</v>
      </c>
      <c r="BM116" s="675">
        <v>0</v>
      </c>
      <c r="BN116" s="675">
        <v>0</v>
      </c>
      <c r="BO116" s="662">
        <v>0</v>
      </c>
      <c r="BP116" s="662">
        <v>0</v>
      </c>
      <c r="BQ116" s="662">
        <v>0</v>
      </c>
      <c r="BR116" s="675">
        <v>0</v>
      </c>
      <c r="BS116" s="652">
        <f t="shared" si="68"/>
        <v>0</v>
      </c>
      <c r="BT116" s="650">
        <f t="shared" si="69"/>
        <v>0</v>
      </c>
      <c r="BV116" s="668"/>
      <c r="BW116" s="674"/>
      <c r="BX116" s="674"/>
      <c r="BY116" s="675"/>
      <c r="BZ116" s="675"/>
      <c r="CA116" s="662"/>
      <c r="CB116" s="662"/>
      <c r="CC116" s="662"/>
      <c r="CD116" s="675"/>
      <c r="CF116" s="671"/>
      <c r="CG116" s="661"/>
      <c r="CH116" s="661"/>
      <c r="CI116" s="661"/>
      <c r="CJ116" s="88"/>
      <c r="CK116" s="86"/>
      <c r="CL116" s="86"/>
      <c r="CM116" s="87"/>
      <c r="CN116" s="86"/>
      <c r="CO116" s="86"/>
      <c r="CP116" s="86"/>
      <c r="CQ116" s="87"/>
    </row>
    <row r="117" spans="1:95" ht="17.25" customHeight="1" x14ac:dyDescent="0.25">
      <c r="A117" s="664">
        <v>112</v>
      </c>
      <c r="B117" s="647" t="s">
        <v>92</v>
      </c>
      <c r="C117" s="648" t="s">
        <v>659</v>
      </c>
      <c r="D117" s="653">
        <v>5450</v>
      </c>
      <c r="E117" s="654">
        <v>112</v>
      </c>
      <c r="F117" s="567">
        <v>0</v>
      </c>
      <c r="G117" s="567">
        <v>371</v>
      </c>
      <c r="H117" s="569">
        <v>182</v>
      </c>
      <c r="I117" s="654">
        <v>109</v>
      </c>
      <c r="J117" s="567">
        <v>0</v>
      </c>
      <c r="K117" s="567">
        <v>364</v>
      </c>
      <c r="L117" s="569">
        <v>174</v>
      </c>
      <c r="M117" s="655">
        <v>0</v>
      </c>
      <c r="N117" s="656">
        <v>0</v>
      </c>
      <c r="O117" s="649">
        <v>1083373.82602694</v>
      </c>
      <c r="P117" s="649">
        <f t="shared" si="36"/>
        <v>9939.2094130911937</v>
      </c>
      <c r="Q117" s="649">
        <f t="shared" si="37"/>
        <v>0</v>
      </c>
      <c r="R117" s="649">
        <f t="shared" si="38"/>
        <v>0</v>
      </c>
      <c r="S117" s="660">
        <v>0</v>
      </c>
      <c r="T117" s="649">
        <f t="shared" si="39"/>
        <v>0</v>
      </c>
      <c r="U117" s="649">
        <f t="shared" si="40"/>
        <v>0</v>
      </c>
      <c r="V117" s="650">
        <f t="shared" si="41"/>
        <v>0</v>
      </c>
      <c r="W117" s="655">
        <v>0</v>
      </c>
      <c r="X117" s="656">
        <v>0</v>
      </c>
      <c r="Y117" s="661">
        <v>0</v>
      </c>
      <c r="Z117" s="649">
        <f t="shared" si="42"/>
        <v>0</v>
      </c>
      <c r="AA117" s="649">
        <f t="shared" si="43"/>
        <v>0</v>
      </c>
      <c r="AB117" s="649">
        <f t="shared" si="44"/>
        <v>0</v>
      </c>
      <c r="AC117" s="661">
        <v>0</v>
      </c>
      <c r="AD117" s="649">
        <f t="shared" si="45"/>
        <v>0</v>
      </c>
      <c r="AE117" s="649">
        <f t="shared" si="46"/>
        <v>0</v>
      </c>
      <c r="AF117" s="650">
        <f t="shared" si="47"/>
        <v>0</v>
      </c>
      <c r="AG117" s="655">
        <v>1</v>
      </c>
      <c r="AH117" s="656">
        <v>0</v>
      </c>
      <c r="AI117" s="661">
        <v>4134583.50193551</v>
      </c>
      <c r="AJ117" s="649">
        <f t="shared" si="48"/>
        <v>11358.745884438214</v>
      </c>
      <c r="AK117" s="649">
        <f t="shared" si="49"/>
        <v>11358.745884438214</v>
      </c>
      <c r="AL117" s="649">
        <f t="shared" si="50"/>
        <v>0</v>
      </c>
      <c r="AM117" s="661">
        <v>822110.82432762499</v>
      </c>
      <c r="AN117" s="649">
        <f t="shared" si="51"/>
        <v>2258.5462206802886</v>
      </c>
      <c r="AO117" s="649">
        <f t="shared" si="52"/>
        <v>2258.5462206802886</v>
      </c>
      <c r="AP117" s="650">
        <f t="shared" si="53"/>
        <v>0</v>
      </c>
      <c r="AQ117" s="655">
        <v>2</v>
      </c>
      <c r="AR117" s="656">
        <v>0</v>
      </c>
      <c r="AS117" s="661">
        <v>2295501.3142116899</v>
      </c>
      <c r="AT117" s="649">
        <f t="shared" si="54"/>
        <v>13192.53628857293</v>
      </c>
      <c r="AU117" s="649">
        <f t="shared" si="55"/>
        <v>26385.07257714586</v>
      </c>
      <c r="AV117" s="649">
        <f t="shared" si="56"/>
        <v>0</v>
      </c>
      <c r="AW117" s="661">
        <v>115400.142571431</v>
      </c>
      <c r="AX117" s="649">
        <f t="shared" si="57"/>
        <v>663.2192101806379</v>
      </c>
      <c r="AY117" s="649">
        <f t="shared" si="58"/>
        <v>1326.4384203612758</v>
      </c>
      <c r="AZ117" s="650">
        <f t="shared" si="59"/>
        <v>0</v>
      </c>
      <c r="BA117" s="651">
        <v>1.42</v>
      </c>
      <c r="BB117" s="649">
        <f t="shared" si="60"/>
        <v>159.04</v>
      </c>
      <c r="BC117" s="649">
        <f t="shared" si="61"/>
        <v>0</v>
      </c>
      <c r="BD117" s="649">
        <f t="shared" si="62"/>
        <v>526.81999999999994</v>
      </c>
      <c r="BE117" s="650">
        <f t="shared" si="63"/>
        <v>258.44</v>
      </c>
      <c r="BF117" s="651">
        <v>1.1200000000000001</v>
      </c>
      <c r="BG117" s="649">
        <f t="shared" si="64"/>
        <v>125.44000000000001</v>
      </c>
      <c r="BH117" s="649">
        <f t="shared" si="65"/>
        <v>0</v>
      </c>
      <c r="BI117" s="649">
        <f t="shared" si="66"/>
        <v>415.52000000000004</v>
      </c>
      <c r="BJ117" s="650">
        <f t="shared" si="67"/>
        <v>203.84000000000003</v>
      </c>
      <c r="BK117" s="674">
        <v>6.72048006419225</v>
      </c>
      <c r="BL117" s="674">
        <v>0</v>
      </c>
      <c r="BM117" s="675">
        <v>0</v>
      </c>
      <c r="BN117" s="675">
        <v>0</v>
      </c>
      <c r="BO117" s="662">
        <v>25.648013022796501</v>
      </c>
      <c r="BP117" s="662">
        <v>5.0997903703398899</v>
      </c>
      <c r="BQ117" s="662">
        <v>14.2396562007242</v>
      </c>
      <c r="BR117" s="675">
        <v>0.71586034194715997</v>
      </c>
      <c r="BS117" s="652">
        <f t="shared" si="68"/>
        <v>52.4238</v>
      </c>
      <c r="BT117" s="650">
        <f t="shared" si="69"/>
        <v>8450969.6090732086</v>
      </c>
      <c r="BV117" s="668"/>
      <c r="BW117" s="674"/>
      <c r="BX117" s="674"/>
      <c r="BY117" s="675"/>
      <c r="BZ117" s="675"/>
      <c r="CA117" s="662"/>
      <c r="CB117" s="662"/>
      <c r="CC117" s="662"/>
      <c r="CD117" s="675"/>
      <c r="CF117" s="671"/>
      <c r="CG117" s="661"/>
      <c r="CH117" s="661"/>
      <c r="CI117" s="661"/>
      <c r="CJ117" s="88"/>
      <c r="CK117" s="86"/>
      <c r="CL117" s="86"/>
      <c r="CM117" s="87"/>
      <c r="CN117" s="86"/>
      <c r="CO117" s="86"/>
      <c r="CP117" s="86"/>
      <c r="CQ117" s="87"/>
    </row>
    <row r="118" spans="1:95" ht="17.25" customHeight="1" x14ac:dyDescent="0.25">
      <c r="A118" s="664">
        <v>113</v>
      </c>
      <c r="B118" s="647" t="s">
        <v>93</v>
      </c>
      <c r="C118" s="648" t="s">
        <v>660</v>
      </c>
      <c r="D118" s="653">
        <v>5750</v>
      </c>
      <c r="E118" s="654">
        <v>114</v>
      </c>
      <c r="F118" s="567">
        <v>0</v>
      </c>
      <c r="G118" s="567">
        <v>356</v>
      </c>
      <c r="H118" s="569">
        <v>193</v>
      </c>
      <c r="I118" s="654">
        <v>116</v>
      </c>
      <c r="J118" s="567">
        <v>0</v>
      </c>
      <c r="K118" s="567">
        <v>360</v>
      </c>
      <c r="L118" s="569">
        <v>219</v>
      </c>
      <c r="M118" s="655">
        <v>3</v>
      </c>
      <c r="N118" s="656">
        <v>0</v>
      </c>
      <c r="O118" s="649">
        <v>1035103.37925189</v>
      </c>
      <c r="P118" s="649">
        <f t="shared" si="36"/>
        <v>8923.3049935507752</v>
      </c>
      <c r="Q118" s="649">
        <f t="shared" si="37"/>
        <v>26769.914980652327</v>
      </c>
      <c r="R118" s="649">
        <f t="shared" si="38"/>
        <v>0</v>
      </c>
      <c r="S118" s="660">
        <v>42825.052549521002</v>
      </c>
      <c r="T118" s="649">
        <f t="shared" si="39"/>
        <v>369.18148749587073</v>
      </c>
      <c r="U118" s="649">
        <f t="shared" si="40"/>
        <v>1107.5444624876122</v>
      </c>
      <c r="V118" s="650">
        <f t="shared" si="41"/>
        <v>0</v>
      </c>
      <c r="W118" s="655">
        <v>0</v>
      </c>
      <c r="X118" s="656">
        <v>0</v>
      </c>
      <c r="Y118" s="661">
        <v>0</v>
      </c>
      <c r="Z118" s="649">
        <f t="shared" si="42"/>
        <v>0</v>
      </c>
      <c r="AA118" s="649">
        <f t="shared" si="43"/>
        <v>0</v>
      </c>
      <c r="AB118" s="649">
        <f t="shared" si="44"/>
        <v>0</v>
      </c>
      <c r="AC118" s="661">
        <v>0</v>
      </c>
      <c r="AD118" s="649">
        <f t="shared" si="45"/>
        <v>0</v>
      </c>
      <c r="AE118" s="649">
        <f t="shared" si="46"/>
        <v>0</v>
      </c>
      <c r="AF118" s="650">
        <f t="shared" si="47"/>
        <v>0</v>
      </c>
      <c r="AG118" s="655">
        <v>7</v>
      </c>
      <c r="AH118" s="656">
        <v>0</v>
      </c>
      <c r="AI118" s="661">
        <v>3815944.4879110199</v>
      </c>
      <c r="AJ118" s="649">
        <f t="shared" si="48"/>
        <v>10599.845799752833</v>
      </c>
      <c r="AK118" s="649">
        <f t="shared" si="49"/>
        <v>74198.920598269833</v>
      </c>
      <c r="AL118" s="649">
        <f t="shared" si="50"/>
        <v>0</v>
      </c>
      <c r="AM118" s="661">
        <v>1198125.0601884599</v>
      </c>
      <c r="AN118" s="649">
        <f t="shared" si="51"/>
        <v>3328.1251671901664</v>
      </c>
      <c r="AO118" s="649">
        <f t="shared" si="52"/>
        <v>23296.876170331165</v>
      </c>
      <c r="AP118" s="650">
        <f t="shared" si="53"/>
        <v>0</v>
      </c>
      <c r="AQ118" s="655">
        <v>4</v>
      </c>
      <c r="AR118" s="656">
        <v>0</v>
      </c>
      <c r="AS118" s="661">
        <v>3116387.8633586499</v>
      </c>
      <c r="AT118" s="649">
        <f t="shared" si="54"/>
        <v>14230.081567847716</v>
      </c>
      <c r="AU118" s="649">
        <f t="shared" si="55"/>
        <v>56920.326271390863</v>
      </c>
      <c r="AV118" s="649">
        <f t="shared" si="56"/>
        <v>0</v>
      </c>
      <c r="AW118" s="661">
        <v>48221.009170759004</v>
      </c>
      <c r="AX118" s="649">
        <f t="shared" si="57"/>
        <v>220.18725648748404</v>
      </c>
      <c r="AY118" s="649">
        <f t="shared" si="58"/>
        <v>880.74902594993614</v>
      </c>
      <c r="AZ118" s="650">
        <f t="shared" si="59"/>
        <v>0</v>
      </c>
      <c r="BA118" s="651">
        <v>1.34</v>
      </c>
      <c r="BB118" s="649">
        <f t="shared" si="60"/>
        <v>152.76000000000002</v>
      </c>
      <c r="BC118" s="649">
        <f t="shared" si="61"/>
        <v>0</v>
      </c>
      <c r="BD118" s="649">
        <f t="shared" si="62"/>
        <v>477.04</v>
      </c>
      <c r="BE118" s="650">
        <f t="shared" si="63"/>
        <v>258.62</v>
      </c>
      <c r="BF118" s="651">
        <v>1.1599999999999999</v>
      </c>
      <c r="BG118" s="649">
        <f t="shared" si="64"/>
        <v>132.23999999999998</v>
      </c>
      <c r="BH118" s="649">
        <f t="shared" si="65"/>
        <v>0</v>
      </c>
      <c r="BI118" s="649">
        <f t="shared" si="66"/>
        <v>412.96</v>
      </c>
      <c r="BJ118" s="650">
        <f t="shared" si="67"/>
        <v>223.88</v>
      </c>
      <c r="BK118" s="674">
        <v>6.4210445716152904</v>
      </c>
      <c r="BL118" s="674">
        <v>0.26565614286853001</v>
      </c>
      <c r="BM118" s="675">
        <v>0</v>
      </c>
      <c r="BN118" s="675">
        <v>0</v>
      </c>
      <c r="BO118" s="662">
        <v>23.6714033890945</v>
      </c>
      <c r="BP118" s="662">
        <v>7.4323150402614999</v>
      </c>
      <c r="BQ118" s="662">
        <v>19.331852039290201</v>
      </c>
      <c r="BR118" s="675">
        <v>0.29912881686996001</v>
      </c>
      <c r="BS118" s="652">
        <f t="shared" si="68"/>
        <v>57.421399999999984</v>
      </c>
      <c r="BT118" s="650">
        <f t="shared" si="69"/>
        <v>9256606.8524303138</v>
      </c>
      <c r="BV118" s="668"/>
      <c r="BW118" s="674"/>
      <c r="BX118" s="674"/>
      <c r="BY118" s="675"/>
      <c r="BZ118" s="675"/>
      <c r="CA118" s="662"/>
      <c r="CB118" s="662"/>
      <c r="CC118" s="662"/>
      <c r="CD118" s="675"/>
      <c r="CF118" s="671"/>
      <c r="CG118" s="661"/>
      <c r="CH118" s="661"/>
      <c r="CI118" s="661"/>
      <c r="CJ118" s="88"/>
      <c r="CK118" s="86"/>
      <c r="CL118" s="86"/>
      <c r="CM118" s="87"/>
      <c r="CN118" s="86"/>
      <c r="CO118" s="86"/>
      <c r="CP118" s="86"/>
      <c r="CQ118" s="87"/>
    </row>
    <row r="119" spans="1:95" ht="17.25" customHeight="1" x14ac:dyDescent="0.25">
      <c r="A119" s="664">
        <v>114</v>
      </c>
      <c r="B119" s="647" t="s">
        <v>94</v>
      </c>
      <c r="C119" s="648" t="s">
        <v>661</v>
      </c>
      <c r="D119" s="653">
        <v>431</v>
      </c>
      <c r="E119" s="654">
        <v>4</v>
      </c>
      <c r="F119" s="567">
        <v>0</v>
      </c>
      <c r="G119" s="567">
        <v>28</v>
      </c>
      <c r="H119" s="569">
        <v>16</v>
      </c>
      <c r="I119" s="654">
        <v>0</v>
      </c>
      <c r="J119" s="567">
        <v>0</v>
      </c>
      <c r="K119" s="567">
        <v>31</v>
      </c>
      <c r="L119" s="569">
        <v>0</v>
      </c>
      <c r="M119" s="655">
        <v>0</v>
      </c>
      <c r="N119" s="656">
        <v>0</v>
      </c>
      <c r="O119" s="649">
        <v>0</v>
      </c>
      <c r="P119" s="649">
        <f t="shared" si="36"/>
        <v>0</v>
      </c>
      <c r="Q119" s="649">
        <f t="shared" si="37"/>
        <v>0</v>
      </c>
      <c r="R119" s="649">
        <f t="shared" si="38"/>
        <v>0</v>
      </c>
      <c r="S119" s="660">
        <v>0</v>
      </c>
      <c r="T119" s="649">
        <f t="shared" si="39"/>
        <v>0</v>
      </c>
      <c r="U119" s="649">
        <f t="shared" si="40"/>
        <v>0</v>
      </c>
      <c r="V119" s="650">
        <f t="shared" si="41"/>
        <v>0</v>
      </c>
      <c r="W119" s="655">
        <v>0</v>
      </c>
      <c r="X119" s="656">
        <v>0</v>
      </c>
      <c r="Y119" s="661">
        <v>0</v>
      </c>
      <c r="Z119" s="649">
        <f t="shared" si="42"/>
        <v>0</v>
      </c>
      <c r="AA119" s="649">
        <f t="shared" si="43"/>
        <v>0</v>
      </c>
      <c r="AB119" s="649">
        <f t="shared" si="44"/>
        <v>0</v>
      </c>
      <c r="AC119" s="661">
        <v>0</v>
      </c>
      <c r="AD119" s="649">
        <f t="shared" si="45"/>
        <v>0</v>
      </c>
      <c r="AE119" s="649">
        <f t="shared" si="46"/>
        <v>0</v>
      </c>
      <c r="AF119" s="650">
        <f t="shared" si="47"/>
        <v>0</v>
      </c>
      <c r="AG119" s="655">
        <v>0</v>
      </c>
      <c r="AH119" s="656">
        <v>0</v>
      </c>
      <c r="AI119" s="661">
        <v>450325.68419202702</v>
      </c>
      <c r="AJ119" s="649">
        <f t="shared" si="48"/>
        <v>14526.634973936356</v>
      </c>
      <c r="AK119" s="649">
        <f t="shared" si="49"/>
        <v>0</v>
      </c>
      <c r="AL119" s="649">
        <f t="shared" si="50"/>
        <v>0</v>
      </c>
      <c r="AM119" s="661">
        <v>0</v>
      </c>
      <c r="AN119" s="649">
        <f t="shared" si="51"/>
        <v>0</v>
      </c>
      <c r="AO119" s="649">
        <f t="shared" si="52"/>
        <v>0</v>
      </c>
      <c r="AP119" s="650">
        <f t="shared" si="53"/>
        <v>0</v>
      </c>
      <c r="AQ119" s="655">
        <v>0</v>
      </c>
      <c r="AR119" s="656">
        <v>0</v>
      </c>
      <c r="AS119" s="661">
        <v>0</v>
      </c>
      <c r="AT119" s="649">
        <f t="shared" si="54"/>
        <v>0</v>
      </c>
      <c r="AU119" s="649">
        <f t="shared" si="55"/>
        <v>0</v>
      </c>
      <c r="AV119" s="649">
        <f t="shared" si="56"/>
        <v>0</v>
      </c>
      <c r="AW119" s="661">
        <v>0</v>
      </c>
      <c r="AX119" s="649">
        <f t="shared" si="57"/>
        <v>0</v>
      </c>
      <c r="AY119" s="649">
        <f t="shared" si="58"/>
        <v>0</v>
      </c>
      <c r="AZ119" s="650">
        <f t="shared" si="59"/>
        <v>0</v>
      </c>
      <c r="BA119" s="651">
        <v>1.66</v>
      </c>
      <c r="BB119" s="649">
        <f t="shared" si="60"/>
        <v>6.64</v>
      </c>
      <c r="BC119" s="649">
        <f t="shared" si="61"/>
        <v>0</v>
      </c>
      <c r="BD119" s="649">
        <f t="shared" si="62"/>
        <v>46.48</v>
      </c>
      <c r="BE119" s="650">
        <f t="shared" si="63"/>
        <v>26.56</v>
      </c>
      <c r="BF119" s="651">
        <v>1.1200000000000001</v>
      </c>
      <c r="BG119" s="649">
        <f t="shared" si="64"/>
        <v>4.4800000000000004</v>
      </c>
      <c r="BH119" s="649">
        <f t="shared" si="65"/>
        <v>0</v>
      </c>
      <c r="BI119" s="649">
        <f t="shared" si="66"/>
        <v>31.360000000000003</v>
      </c>
      <c r="BJ119" s="650">
        <f t="shared" si="67"/>
        <v>17.920000000000002</v>
      </c>
      <c r="BK119" s="674">
        <v>0</v>
      </c>
      <c r="BL119" s="674">
        <v>0</v>
      </c>
      <c r="BM119" s="675">
        <v>0</v>
      </c>
      <c r="BN119" s="675">
        <v>0</v>
      </c>
      <c r="BO119" s="662">
        <v>2.7934999999999999</v>
      </c>
      <c r="BP119" s="662">
        <v>0</v>
      </c>
      <c r="BQ119" s="662">
        <v>0</v>
      </c>
      <c r="BR119" s="675">
        <v>0</v>
      </c>
      <c r="BS119" s="652">
        <f t="shared" si="68"/>
        <v>2.7934999999999999</v>
      </c>
      <c r="BT119" s="650">
        <f t="shared" si="69"/>
        <v>450325.68419202749</v>
      </c>
      <c r="BV119" s="668"/>
      <c r="BW119" s="674"/>
      <c r="BX119" s="674"/>
      <c r="BY119" s="675"/>
      <c r="BZ119" s="675"/>
      <c r="CA119" s="662"/>
      <c r="CB119" s="662"/>
      <c r="CC119" s="662"/>
      <c r="CD119" s="675"/>
      <c r="CF119" s="671"/>
      <c r="CG119" s="661"/>
      <c r="CH119" s="661"/>
      <c r="CI119" s="661"/>
      <c r="CJ119" s="88"/>
      <c r="CK119" s="86"/>
      <c r="CL119" s="86"/>
      <c r="CM119" s="87"/>
      <c r="CN119" s="86"/>
      <c r="CO119" s="86"/>
      <c r="CP119" s="86"/>
      <c r="CQ119" s="87"/>
    </row>
    <row r="120" spans="1:95" ht="17.25" customHeight="1" x14ac:dyDescent="0.25">
      <c r="A120" s="664">
        <v>115</v>
      </c>
      <c r="B120" s="647" t="s">
        <v>95</v>
      </c>
      <c r="C120" s="648" t="s">
        <v>662</v>
      </c>
      <c r="D120" s="653">
        <v>578</v>
      </c>
      <c r="E120" s="654">
        <v>20</v>
      </c>
      <c r="F120" s="567">
        <v>0</v>
      </c>
      <c r="G120" s="567">
        <v>34</v>
      </c>
      <c r="H120" s="569">
        <v>19</v>
      </c>
      <c r="I120" s="654">
        <v>0</v>
      </c>
      <c r="J120" s="567">
        <v>0</v>
      </c>
      <c r="K120" s="567">
        <v>0</v>
      </c>
      <c r="L120" s="569">
        <v>0</v>
      </c>
      <c r="M120" s="655">
        <v>0</v>
      </c>
      <c r="N120" s="656">
        <v>0</v>
      </c>
      <c r="O120" s="649">
        <v>0</v>
      </c>
      <c r="P120" s="649">
        <f t="shared" si="36"/>
        <v>0</v>
      </c>
      <c r="Q120" s="649">
        <f t="shared" si="37"/>
        <v>0</v>
      </c>
      <c r="R120" s="649">
        <f t="shared" si="38"/>
        <v>0</v>
      </c>
      <c r="S120" s="660">
        <v>0</v>
      </c>
      <c r="T120" s="649">
        <f t="shared" si="39"/>
        <v>0</v>
      </c>
      <c r="U120" s="649">
        <f t="shared" si="40"/>
        <v>0</v>
      </c>
      <c r="V120" s="650">
        <f t="shared" si="41"/>
        <v>0</v>
      </c>
      <c r="W120" s="655">
        <v>0</v>
      </c>
      <c r="X120" s="656">
        <v>0</v>
      </c>
      <c r="Y120" s="661">
        <v>0</v>
      </c>
      <c r="Z120" s="649">
        <f t="shared" si="42"/>
        <v>0</v>
      </c>
      <c r="AA120" s="649">
        <f t="shared" si="43"/>
        <v>0</v>
      </c>
      <c r="AB120" s="649">
        <f t="shared" si="44"/>
        <v>0</v>
      </c>
      <c r="AC120" s="661">
        <v>0</v>
      </c>
      <c r="AD120" s="649">
        <f t="shared" si="45"/>
        <v>0</v>
      </c>
      <c r="AE120" s="649">
        <f t="shared" si="46"/>
        <v>0</v>
      </c>
      <c r="AF120" s="650">
        <f t="shared" si="47"/>
        <v>0</v>
      </c>
      <c r="AG120" s="655">
        <v>0</v>
      </c>
      <c r="AH120" s="656">
        <v>0</v>
      </c>
      <c r="AI120" s="661">
        <v>0</v>
      </c>
      <c r="AJ120" s="649">
        <f t="shared" si="48"/>
        <v>0</v>
      </c>
      <c r="AK120" s="649">
        <f t="shared" si="49"/>
        <v>0</v>
      </c>
      <c r="AL120" s="649">
        <f t="shared" si="50"/>
        <v>0</v>
      </c>
      <c r="AM120" s="661">
        <v>0</v>
      </c>
      <c r="AN120" s="649">
        <f t="shared" si="51"/>
        <v>0</v>
      </c>
      <c r="AO120" s="649">
        <f t="shared" si="52"/>
        <v>0</v>
      </c>
      <c r="AP120" s="650">
        <f t="shared" si="53"/>
        <v>0</v>
      </c>
      <c r="AQ120" s="655">
        <v>0</v>
      </c>
      <c r="AR120" s="656">
        <v>0</v>
      </c>
      <c r="AS120" s="661">
        <v>0</v>
      </c>
      <c r="AT120" s="649">
        <f t="shared" si="54"/>
        <v>0</v>
      </c>
      <c r="AU120" s="649">
        <f t="shared" si="55"/>
        <v>0</v>
      </c>
      <c r="AV120" s="649">
        <f t="shared" si="56"/>
        <v>0</v>
      </c>
      <c r="AW120" s="661">
        <v>0</v>
      </c>
      <c r="AX120" s="649">
        <f t="shared" si="57"/>
        <v>0</v>
      </c>
      <c r="AY120" s="649">
        <f t="shared" si="58"/>
        <v>0</v>
      </c>
      <c r="AZ120" s="650">
        <f t="shared" si="59"/>
        <v>0</v>
      </c>
      <c r="BA120" s="651">
        <v>1.6</v>
      </c>
      <c r="BB120" s="649">
        <f t="shared" si="60"/>
        <v>32</v>
      </c>
      <c r="BC120" s="649">
        <f t="shared" si="61"/>
        <v>0</v>
      </c>
      <c r="BD120" s="649">
        <f t="shared" si="62"/>
        <v>54.400000000000006</v>
      </c>
      <c r="BE120" s="650">
        <f t="shared" si="63"/>
        <v>30.400000000000002</v>
      </c>
      <c r="BF120" s="651">
        <v>1.01</v>
      </c>
      <c r="BG120" s="649">
        <f t="shared" si="64"/>
        <v>20.2</v>
      </c>
      <c r="BH120" s="649">
        <f t="shared" si="65"/>
        <v>0</v>
      </c>
      <c r="BI120" s="649">
        <f t="shared" si="66"/>
        <v>34.340000000000003</v>
      </c>
      <c r="BJ120" s="650">
        <f t="shared" si="67"/>
        <v>19.190000000000001</v>
      </c>
      <c r="BK120" s="674">
        <v>0</v>
      </c>
      <c r="BL120" s="674">
        <v>0</v>
      </c>
      <c r="BM120" s="675">
        <v>0</v>
      </c>
      <c r="BN120" s="675">
        <v>0</v>
      </c>
      <c r="BO120" s="662">
        <v>0</v>
      </c>
      <c r="BP120" s="662">
        <v>0</v>
      </c>
      <c r="BQ120" s="662">
        <v>0</v>
      </c>
      <c r="BR120" s="675">
        <v>0</v>
      </c>
      <c r="BS120" s="652">
        <f t="shared" si="68"/>
        <v>0</v>
      </c>
      <c r="BT120" s="650">
        <f t="shared" si="69"/>
        <v>0</v>
      </c>
      <c r="BV120" s="668"/>
      <c r="BW120" s="674"/>
      <c r="BX120" s="674"/>
      <c r="BY120" s="675"/>
      <c r="BZ120" s="675"/>
      <c r="CA120" s="662"/>
      <c r="CB120" s="662"/>
      <c r="CC120" s="662"/>
      <c r="CD120" s="675"/>
      <c r="CF120" s="671"/>
      <c r="CG120" s="661"/>
      <c r="CH120" s="661"/>
      <c r="CI120" s="661"/>
      <c r="CJ120" s="88"/>
      <c r="CK120" s="86"/>
      <c r="CL120" s="86"/>
      <c r="CM120" s="87"/>
      <c r="CN120" s="86"/>
      <c r="CO120" s="86"/>
      <c r="CP120" s="86"/>
      <c r="CQ120" s="87"/>
    </row>
    <row r="121" spans="1:95" ht="17.25" customHeight="1" x14ac:dyDescent="0.25">
      <c r="A121" s="664">
        <v>116</v>
      </c>
      <c r="B121" s="647" t="s">
        <v>96</v>
      </c>
      <c r="C121" s="648" t="s">
        <v>663</v>
      </c>
      <c r="D121" s="653">
        <v>4074</v>
      </c>
      <c r="E121" s="654">
        <v>94</v>
      </c>
      <c r="F121" s="567">
        <v>0</v>
      </c>
      <c r="G121" s="567">
        <v>255</v>
      </c>
      <c r="H121" s="569">
        <v>107</v>
      </c>
      <c r="I121" s="654">
        <v>97</v>
      </c>
      <c r="J121" s="567">
        <v>0</v>
      </c>
      <c r="K121" s="567">
        <v>261</v>
      </c>
      <c r="L121" s="569">
        <v>102</v>
      </c>
      <c r="M121" s="655">
        <v>2</v>
      </c>
      <c r="N121" s="656">
        <v>0</v>
      </c>
      <c r="O121" s="649">
        <v>880959.20937694295</v>
      </c>
      <c r="P121" s="649">
        <f t="shared" si="36"/>
        <v>9082.0537049169379</v>
      </c>
      <c r="Q121" s="649">
        <f t="shared" si="37"/>
        <v>18164.107409833876</v>
      </c>
      <c r="R121" s="649">
        <f t="shared" si="38"/>
        <v>0</v>
      </c>
      <c r="S121" s="660">
        <v>0</v>
      </c>
      <c r="T121" s="649">
        <f t="shared" si="39"/>
        <v>0</v>
      </c>
      <c r="U121" s="649">
        <f t="shared" si="40"/>
        <v>0</v>
      </c>
      <c r="V121" s="650">
        <f t="shared" si="41"/>
        <v>0</v>
      </c>
      <c r="W121" s="655">
        <v>0</v>
      </c>
      <c r="X121" s="656">
        <v>0</v>
      </c>
      <c r="Y121" s="661">
        <v>0</v>
      </c>
      <c r="Z121" s="649">
        <f t="shared" si="42"/>
        <v>0</v>
      </c>
      <c r="AA121" s="649">
        <f t="shared" si="43"/>
        <v>0</v>
      </c>
      <c r="AB121" s="649">
        <f t="shared" si="44"/>
        <v>0</v>
      </c>
      <c r="AC121" s="661">
        <v>0</v>
      </c>
      <c r="AD121" s="649">
        <f t="shared" si="45"/>
        <v>0</v>
      </c>
      <c r="AE121" s="649">
        <f t="shared" si="46"/>
        <v>0</v>
      </c>
      <c r="AF121" s="650">
        <f t="shared" si="47"/>
        <v>0</v>
      </c>
      <c r="AG121" s="655">
        <v>6</v>
      </c>
      <c r="AH121" s="656">
        <v>0</v>
      </c>
      <c r="AI121" s="661">
        <v>2771264.0094857998</v>
      </c>
      <c r="AJ121" s="649">
        <f t="shared" si="48"/>
        <v>10617.869768144827</v>
      </c>
      <c r="AK121" s="649">
        <f t="shared" si="49"/>
        <v>63707.218608868963</v>
      </c>
      <c r="AL121" s="649">
        <f t="shared" si="50"/>
        <v>0</v>
      </c>
      <c r="AM121" s="661">
        <v>258320.43415640699</v>
      </c>
      <c r="AN121" s="649">
        <f t="shared" si="51"/>
        <v>989.73346420079304</v>
      </c>
      <c r="AO121" s="649">
        <f t="shared" si="52"/>
        <v>5938.400785204758</v>
      </c>
      <c r="AP121" s="650">
        <f t="shared" si="53"/>
        <v>0</v>
      </c>
      <c r="AQ121" s="655">
        <v>4</v>
      </c>
      <c r="AR121" s="656">
        <v>0</v>
      </c>
      <c r="AS121" s="661">
        <v>1570517.1874818101</v>
      </c>
      <c r="AT121" s="649">
        <f t="shared" si="54"/>
        <v>15397.22732825304</v>
      </c>
      <c r="AU121" s="649">
        <f t="shared" si="55"/>
        <v>61588.909313012162</v>
      </c>
      <c r="AV121" s="649">
        <f t="shared" si="56"/>
        <v>0</v>
      </c>
      <c r="AW121" s="661">
        <v>0</v>
      </c>
      <c r="AX121" s="649">
        <f t="shared" si="57"/>
        <v>0</v>
      </c>
      <c r="AY121" s="649">
        <f t="shared" si="58"/>
        <v>0</v>
      </c>
      <c r="AZ121" s="650">
        <f t="shared" si="59"/>
        <v>0</v>
      </c>
      <c r="BA121" s="694">
        <v>1.33</v>
      </c>
      <c r="BB121" s="661">
        <f t="shared" si="60"/>
        <v>125.02000000000001</v>
      </c>
      <c r="BC121" s="661">
        <f t="shared" si="61"/>
        <v>0</v>
      </c>
      <c r="BD121" s="661">
        <f t="shared" si="62"/>
        <v>339.15000000000003</v>
      </c>
      <c r="BE121" s="695">
        <f t="shared" si="63"/>
        <v>142.31</v>
      </c>
      <c r="BF121" s="694">
        <v>1.47</v>
      </c>
      <c r="BG121" s="649">
        <f t="shared" si="64"/>
        <v>138.18</v>
      </c>
      <c r="BH121" s="649">
        <f t="shared" si="65"/>
        <v>0</v>
      </c>
      <c r="BI121" s="649">
        <f t="shared" si="66"/>
        <v>374.84999999999997</v>
      </c>
      <c r="BJ121" s="650">
        <f t="shared" si="67"/>
        <v>157.29</v>
      </c>
      <c r="BK121" s="674">
        <v>5.4648438625257096</v>
      </c>
      <c r="BL121" s="674">
        <v>0</v>
      </c>
      <c r="BM121" s="675">
        <v>0</v>
      </c>
      <c r="BN121" s="675">
        <v>0</v>
      </c>
      <c r="BO121" s="662">
        <v>17.190949311248801</v>
      </c>
      <c r="BP121" s="662">
        <v>1.60243609935473</v>
      </c>
      <c r="BQ121" s="662">
        <v>9.7423707268707602</v>
      </c>
      <c r="BR121" s="675">
        <v>0</v>
      </c>
      <c r="BS121" s="652">
        <f t="shared" si="68"/>
        <v>34.000600000000006</v>
      </c>
      <c r="BT121" s="650">
        <f t="shared" si="69"/>
        <v>5481060.8405009676</v>
      </c>
      <c r="BV121" s="668"/>
      <c r="BW121" s="674"/>
      <c r="BX121" s="674"/>
      <c r="BY121" s="675"/>
      <c r="BZ121" s="675"/>
      <c r="CA121" s="662"/>
      <c r="CB121" s="662"/>
      <c r="CC121" s="662"/>
      <c r="CD121" s="675"/>
      <c r="CF121" s="671"/>
      <c r="CG121" s="661"/>
      <c r="CH121" s="661"/>
      <c r="CI121" s="661"/>
      <c r="CJ121" s="88"/>
      <c r="CK121" s="86"/>
      <c r="CL121" s="86"/>
      <c r="CM121" s="87"/>
      <c r="CN121" s="86"/>
      <c r="CO121" s="86"/>
      <c r="CP121" s="86"/>
      <c r="CQ121" s="87"/>
    </row>
    <row r="122" spans="1:95" ht="17.25" customHeight="1" x14ac:dyDescent="0.25">
      <c r="A122" s="664">
        <v>117</v>
      </c>
      <c r="B122" s="657" t="s">
        <v>97</v>
      </c>
      <c r="C122" s="648" t="s">
        <v>664</v>
      </c>
      <c r="D122" s="653">
        <v>10399</v>
      </c>
      <c r="E122" s="654">
        <v>186</v>
      </c>
      <c r="F122" s="567">
        <v>0</v>
      </c>
      <c r="G122" s="567">
        <v>650</v>
      </c>
      <c r="H122" s="569">
        <v>299</v>
      </c>
      <c r="I122" s="654">
        <v>189</v>
      </c>
      <c r="J122" s="567">
        <v>0</v>
      </c>
      <c r="K122" s="567">
        <v>671</v>
      </c>
      <c r="L122" s="569">
        <v>283</v>
      </c>
      <c r="M122" s="655">
        <v>4</v>
      </c>
      <c r="N122" s="656">
        <v>0</v>
      </c>
      <c r="O122" s="649">
        <v>1938684.5499209799</v>
      </c>
      <c r="P122" s="649">
        <f t="shared" si="36"/>
        <v>10257.590211222116</v>
      </c>
      <c r="Q122" s="649">
        <f t="shared" si="37"/>
        <v>41030.360844888462</v>
      </c>
      <c r="R122" s="649">
        <f t="shared" si="38"/>
        <v>0</v>
      </c>
      <c r="S122" s="660">
        <v>84513.190179753001</v>
      </c>
      <c r="T122" s="649">
        <f t="shared" si="39"/>
        <v>447.15973640080955</v>
      </c>
      <c r="U122" s="649">
        <f t="shared" si="40"/>
        <v>1788.6389456032382</v>
      </c>
      <c r="V122" s="650">
        <f t="shared" si="41"/>
        <v>0</v>
      </c>
      <c r="W122" s="655">
        <v>0</v>
      </c>
      <c r="X122" s="656">
        <v>0</v>
      </c>
      <c r="Y122" s="661">
        <v>0</v>
      </c>
      <c r="Z122" s="649">
        <f t="shared" si="42"/>
        <v>0</v>
      </c>
      <c r="AA122" s="649">
        <f t="shared" si="43"/>
        <v>0</v>
      </c>
      <c r="AB122" s="649">
        <f t="shared" si="44"/>
        <v>0</v>
      </c>
      <c r="AC122" s="661">
        <v>0</v>
      </c>
      <c r="AD122" s="649">
        <f t="shared" si="45"/>
        <v>0</v>
      </c>
      <c r="AE122" s="649">
        <f t="shared" si="46"/>
        <v>0</v>
      </c>
      <c r="AF122" s="650">
        <f t="shared" si="47"/>
        <v>0</v>
      </c>
      <c r="AG122" s="655">
        <v>17</v>
      </c>
      <c r="AH122" s="656">
        <v>0</v>
      </c>
      <c r="AI122" s="661">
        <v>7141969.3627760103</v>
      </c>
      <c r="AJ122" s="649">
        <f t="shared" si="48"/>
        <v>10643.769542140104</v>
      </c>
      <c r="AK122" s="649">
        <f t="shared" si="49"/>
        <v>180944.08221638176</v>
      </c>
      <c r="AL122" s="649">
        <f t="shared" si="50"/>
        <v>0</v>
      </c>
      <c r="AM122" s="661">
        <v>1651101.2923190701</v>
      </c>
      <c r="AN122" s="649">
        <f t="shared" si="51"/>
        <v>2460.6576636647842</v>
      </c>
      <c r="AO122" s="649">
        <f t="shared" si="52"/>
        <v>41831.180282301328</v>
      </c>
      <c r="AP122" s="650">
        <f t="shared" si="53"/>
        <v>0</v>
      </c>
      <c r="AQ122" s="655">
        <v>10</v>
      </c>
      <c r="AR122" s="656">
        <v>0</v>
      </c>
      <c r="AS122" s="661">
        <v>4108277.15647913</v>
      </c>
      <c r="AT122" s="649">
        <f t="shared" si="54"/>
        <v>14516.880411587032</v>
      </c>
      <c r="AU122" s="649">
        <f t="shared" si="55"/>
        <v>145168.80411587033</v>
      </c>
      <c r="AV122" s="649">
        <f t="shared" si="56"/>
        <v>0</v>
      </c>
      <c r="AW122" s="661">
        <v>538721.18801368901</v>
      </c>
      <c r="AX122" s="649">
        <f t="shared" si="57"/>
        <v>1903.6084382109152</v>
      </c>
      <c r="AY122" s="649">
        <f t="shared" si="58"/>
        <v>19036.084382109151</v>
      </c>
      <c r="AZ122" s="650">
        <f t="shared" si="59"/>
        <v>0</v>
      </c>
      <c r="BA122" s="694">
        <v>1.21</v>
      </c>
      <c r="BB122" s="661">
        <f t="shared" si="60"/>
        <v>225.06</v>
      </c>
      <c r="BC122" s="661">
        <f t="shared" si="61"/>
        <v>0</v>
      </c>
      <c r="BD122" s="661">
        <f t="shared" si="62"/>
        <v>786.5</v>
      </c>
      <c r="BE122" s="695">
        <f t="shared" si="63"/>
        <v>361.78999999999996</v>
      </c>
      <c r="BF122" s="694">
        <v>1.34</v>
      </c>
      <c r="BG122" s="649">
        <f t="shared" si="64"/>
        <v>249.24</v>
      </c>
      <c r="BH122" s="649">
        <f t="shared" si="65"/>
        <v>0</v>
      </c>
      <c r="BI122" s="649">
        <f t="shared" si="66"/>
        <v>871</v>
      </c>
      <c r="BJ122" s="650">
        <f t="shared" si="67"/>
        <v>400.66</v>
      </c>
      <c r="BK122" s="674">
        <v>12.0262189795395</v>
      </c>
      <c r="BL122" s="674">
        <v>0.52425967484116998</v>
      </c>
      <c r="BM122" s="675">
        <v>0</v>
      </c>
      <c r="BN122" s="675">
        <v>0</v>
      </c>
      <c r="BO122" s="662">
        <v>44.3036942267927</v>
      </c>
      <c r="BP122" s="662">
        <v>10.2422571529954</v>
      </c>
      <c r="BQ122" s="662">
        <v>25.4848271806115</v>
      </c>
      <c r="BR122" s="675">
        <v>3.3418427852196801</v>
      </c>
      <c r="BS122" s="652">
        <f t="shared" si="68"/>
        <v>95.923099999999963</v>
      </c>
      <c r="BT122" s="650">
        <f t="shared" si="69"/>
        <v>15463266.739688653</v>
      </c>
      <c r="BV122" s="668"/>
      <c r="BW122" s="674"/>
      <c r="BX122" s="674"/>
      <c r="BY122" s="675"/>
      <c r="BZ122" s="675"/>
      <c r="CA122" s="662"/>
      <c r="CB122" s="662"/>
      <c r="CC122" s="662"/>
      <c r="CD122" s="675"/>
      <c r="CF122" s="671"/>
      <c r="CG122" s="661"/>
      <c r="CH122" s="661"/>
      <c r="CI122" s="661"/>
      <c r="CJ122" s="88"/>
      <c r="CK122" s="86"/>
      <c r="CL122" s="86"/>
      <c r="CM122" s="87"/>
      <c r="CN122" s="86"/>
      <c r="CO122" s="86"/>
      <c r="CP122" s="86"/>
      <c r="CQ122" s="87"/>
    </row>
    <row r="123" spans="1:95" ht="17.25" customHeight="1" x14ac:dyDescent="0.25">
      <c r="A123" s="664">
        <v>118</v>
      </c>
      <c r="B123" s="647" t="s">
        <v>526</v>
      </c>
      <c r="C123" s="648" t="s">
        <v>665</v>
      </c>
      <c r="D123" s="653">
        <v>6394</v>
      </c>
      <c r="E123" s="654">
        <v>146</v>
      </c>
      <c r="F123" s="567">
        <v>21</v>
      </c>
      <c r="G123" s="567">
        <v>415</v>
      </c>
      <c r="H123" s="569">
        <v>205</v>
      </c>
      <c r="I123" s="654">
        <v>201</v>
      </c>
      <c r="J123" s="567">
        <v>23</v>
      </c>
      <c r="K123" s="567">
        <v>544</v>
      </c>
      <c r="L123" s="569">
        <v>238</v>
      </c>
      <c r="M123" s="655">
        <v>5</v>
      </c>
      <c r="N123" s="656">
        <v>0</v>
      </c>
      <c r="O123" s="649">
        <v>1596719.6903276001</v>
      </c>
      <c r="P123" s="649">
        <f t="shared" si="36"/>
        <v>7943.8790563562197</v>
      </c>
      <c r="Q123" s="649">
        <f t="shared" si="37"/>
        <v>39719.3952817811</v>
      </c>
      <c r="R123" s="649">
        <f t="shared" si="38"/>
        <v>0</v>
      </c>
      <c r="S123" s="660">
        <v>254297.33747184399</v>
      </c>
      <c r="T123" s="649">
        <f t="shared" si="39"/>
        <v>1265.1608829444974</v>
      </c>
      <c r="U123" s="649">
        <f t="shared" si="40"/>
        <v>6325.8044147224873</v>
      </c>
      <c r="V123" s="650">
        <f t="shared" si="41"/>
        <v>0</v>
      </c>
      <c r="W123" s="655">
        <v>1</v>
      </c>
      <c r="X123" s="656">
        <v>0</v>
      </c>
      <c r="Y123" s="661">
        <v>257018.87909361799</v>
      </c>
      <c r="Z123" s="649">
        <f t="shared" si="42"/>
        <v>11174.733873635565</v>
      </c>
      <c r="AA123" s="649">
        <f t="shared" si="43"/>
        <v>11174.733873635565</v>
      </c>
      <c r="AB123" s="649">
        <f t="shared" si="44"/>
        <v>0</v>
      </c>
      <c r="AC123" s="661">
        <v>0</v>
      </c>
      <c r="AD123" s="649">
        <f t="shared" si="45"/>
        <v>0</v>
      </c>
      <c r="AE123" s="649">
        <f t="shared" si="46"/>
        <v>0</v>
      </c>
      <c r="AF123" s="650">
        <f t="shared" si="47"/>
        <v>0</v>
      </c>
      <c r="AG123" s="655">
        <v>14</v>
      </c>
      <c r="AH123" s="656">
        <v>0</v>
      </c>
      <c r="AI123" s="661">
        <v>5852648.9201229</v>
      </c>
      <c r="AJ123" s="649">
        <f t="shared" si="48"/>
        <v>10758.545809049449</v>
      </c>
      <c r="AK123" s="649">
        <f t="shared" si="49"/>
        <v>150619.64132669228</v>
      </c>
      <c r="AL123" s="649">
        <f t="shared" si="50"/>
        <v>0</v>
      </c>
      <c r="AM123" s="661">
        <v>2485259.1340038199</v>
      </c>
      <c r="AN123" s="649">
        <f t="shared" si="51"/>
        <v>4568.4910551540806</v>
      </c>
      <c r="AO123" s="649">
        <f t="shared" si="52"/>
        <v>63958.874772157127</v>
      </c>
      <c r="AP123" s="650">
        <f t="shared" si="53"/>
        <v>0</v>
      </c>
      <c r="AQ123" s="655">
        <v>5</v>
      </c>
      <c r="AR123" s="656">
        <v>0</v>
      </c>
      <c r="AS123" s="661">
        <v>3744718.3632281101</v>
      </c>
      <c r="AT123" s="649">
        <f t="shared" si="54"/>
        <v>15734.110769866009</v>
      </c>
      <c r="AU123" s="649">
        <f t="shared" si="55"/>
        <v>78670.553849330041</v>
      </c>
      <c r="AV123" s="649">
        <f t="shared" si="56"/>
        <v>0</v>
      </c>
      <c r="AW123" s="661">
        <v>41402.549317033998</v>
      </c>
      <c r="AX123" s="649">
        <f t="shared" si="57"/>
        <v>173.96029124804201</v>
      </c>
      <c r="AY123" s="649">
        <f t="shared" si="58"/>
        <v>869.80145624021009</v>
      </c>
      <c r="AZ123" s="650">
        <f t="shared" si="59"/>
        <v>0</v>
      </c>
      <c r="BA123" s="651">
        <v>1.27</v>
      </c>
      <c r="BB123" s="649">
        <f t="shared" si="60"/>
        <v>185.42000000000002</v>
      </c>
      <c r="BC123" s="649">
        <f t="shared" si="61"/>
        <v>26.67</v>
      </c>
      <c r="BD123" s="649">
        <f t="shared" si="62"/>
        <v>527.04999999999995</v>
      </c>
      <c r="BE123" s="650">
        <f t="shared" si="63"/>
        <v>260.35000000000002</v>
      </c>
      <c r="BF123" s="651">
        <v>1.45</v>
      </c>
      <c r="BG123" s="649">
        <f t="shared" si="64"/>
        <v>211.7</v>
      </c>
      <c r="BH123" s="649">
        <f t="shared" si="65"/>
        <v>30.45</v>
      </c>
      <c r="BI123" s="649">
        <f t="shared" si="66"/>
        <v>601.75</v>
      </c>
      <c r="BJ123" s="650">
        <f t="shared" si="67"/>
        <v>297.25</v>
      </c>
      <c r="BK123" s="674">
        <v>9.9049124034154197</v>
      </c>
      <c r="BL123" s="674">
        <v>1.57747967118988</v>
      </c>
      <c r="BM123" s="675">
        <v>1.59436217820048</v>
      </c>
      <c r="BN123" s="675">
        <v>0</v>
      </c>
      <c r="BO123" s="662">
        <v>36.305667947182101</v>
      </c>
      <c r="BP123" s="662">
        <v>15.416778643874199</v>
      </c>
      <c r="BQ123" s="662">
        <v>23.2295672107768</v>
      </c>
      <c r="BR123" s="675">
        <v>0.25683194536116</v>
      </c>
      <c r="BS123" s="652">
        <f t="shared" si="68"/>
        <v>88.285600000000031</v>
      </c>
      <c r="BT123" s="650">
        <f t="shared" si="69"/>
        <v>14232064.873564946</v>
      </c>
      <c r="BV123" s="668"/>
      <c r="BW123" s="674"/>
      <c r="BX123" s="674"/>
      <c r="BY123" s="675"/>
      <c r="BZ123" s="675"/>
      <c r="CA123" s="662"/>
      <c r="CB123" s="662"/>
      <c r="CC123" s="662"/>
      <c r="CD123" s="675"/>
      <c r="CF123" s="671"/>
      <c r="CG123" s="661"/>
      <c r="CH123" s="661"/>
      <c r="CI123" s="661"/>
      <c r="CJ123" s="88"/>
      <c r="CK123" s="86"/>
      <c r="CL123" s="86"/>
      <c r="CM123" s="87"/>
      <c r="CN123" s="86"/>
      <c r="CO123" s="86"/>
      <c r="CP123" s="86"/>
      <c r="CQ123" s="87"/>
    </row>
    <row r="124" spans="1:95" ht="17.25" customHeight="1" x14ac:dyDescent="0.25">
      <c r="A124" s="664">
        <v>119</v>
      </c>
      <c r="B124" s="647" t="s">
        <v>98</v>
      </c>
      <c r="C124" s="648" t="s">
        <v>666</v>
      </c>
      <c r="D124" s="653">
        <v>4513</v>
      </c>
      <c r="E124" s="654">
        <v>78</v>
      </c>
      <c r="F124" s="567">
        <v>0</v>
      </c>
      <c r="G124" s="567">
        <v>273</v>
      </c>
      <c r="H124" s="569">
        <v>126</v>
      </c>
      <c r="I124" s="654">
        <v>0</v>
      </c>
      <c r="J124" s="567">
        <v>0</v>
      </c>
      <c r="K124" s="567">
        <v>0</v>
      </c>
      <c r="L124" s="569">
        <v>0</v>
      </c>
      <c r="M124" s="655">
        <v>0</v>
      </c>
      <c r="N124" s="656">
        <v>0</v>
      </c>
      <c r="O124" s="649">
        <v>0</v>
      </c>
      <c r="P124" s="649">
        <f t="shared" si="36"/>
        <v>0</v>
      </c>
      <c r="Q124" s="649">
        <f t="shared" si="37"/>
        <v>0</v>
      </c>
      <c r="R124" s="649">
        <f t="shared" si="38"/>
        <v>0</v>
      </c>
      <c r="S124" s="660">
        <v>0</v>
      </c>
      <c r="T124" s="649">
        <f t="shared" si="39"/>
        <v>0</v>
      </c>
      <c r="U124" s="649">
        <f t="shared" si="40"/>
        <v>0</v>
      </c>
      <c r="V124" s="650">
        <f t="shared" si="41"/>
        <v>0</v>
      </c>
      <c r="W124" s="655">
        <v>0</v>
      </c>
      <c r="X124" s="656">
        <v>0</v>
      </c>
      <c r="Y124" s="661">
        <v>0</v>
      </c>
      <c r="Z124" s="649">
        <f t="shared" si="42"/>
        <v>0</v>
      </c>
      <c r="AA124" s="649">
        <f t="shared" si="43"/>
        <v>0</v>
      </c>
      <c r="AB124" s="649">
        <f t="shared" si="44"/>
        <v>0</v>
      </c>
      <c r="AC124" s="661">
        <v>0</v>
      </c>
      <c r="AD124" s="649">
        <f t="shared" si="45"/>
        <v>0</v>
      </c>
      <c r="AE124" s="649">
        <f t="shared" si="46"/>
        <v>0</v>
      </c>
      <c r="AF124" s="650">
        <f t="shared" si="47"/>
        <v>0</v>
      </c>
      <c r="AG124" s="655">
        <v>0</v>
      </c>
      <c r="AH124" s="656">
        <v>0</v>
      </c>
      <c r="AI124" s="661">
        <v>0</v>
      </c>
      <c r="AJ124" s="649">
        <f t="shared" si="48"/>
        <v>0</v>
      </c>
      <c r="AK124" s="649">
        <f t="shared" si="49"/>
        <v>0</v>
      </c>
      <c r="AL124" s="649">
        <f t="shared" si="50"/>
        <v>0</v>
      </c>
      <c r="AM124" s="661">
        <v>0</v>
      </c>
      <c r="AN124" s="649">
        <f t="shared" si="51"/>
        <v>0</v>
      </c>
      <c r="AO124" s="649">
        <f t="shared" si="52"/>
        <v>0</v>
      </c>
      <c r="AP124" s="650">
        <f t="shared" si="53"/>
        <v>0</v>
      </c>
      <c r="AQ124" s="655">
        <v>0</v>
      </c>
      <c r="AR124" s="656">
        <v>0</v>
      </c>
      <c r="AS124" s="661">
        <v>0</v>
      </c>
      <c r="AT124" s="649">
        <f t="shared" si="54"/>
        <v>0</v>
      </c>
      <c r="AU124" s="649">
        <f t="shared" si="55"/>
        <v>0</v>
      </c>
      <c r="AV124" s="649">
        <f t="shared" si="56"/>
        <v>0</v>
      </c>
      <c r="AW124" s="661">
        <v>0</v>
      </c>
      <c r="AX124" s="649">
        <f t="shared" si="57"/>
        <v>0</v>
      </c>
      <c r="AY124" s="649">
        <f t="shared" si="58"/>
        <v>0</v>
      </c>
      <c r="AZ124" s="650">
        <f t="shared" si="59"/>
        <v>0</v>
      </c>
      <c r="BA124" s="651">
        <v>1.39</v>
      </c>
      <c r="BB124" s="649">
        <f t="shared" si="60"/>
        <v>108.41999999999999</v>
      </c>
      <c r="BC124" s="649">
        <f t="shared" si="61"/>
        <v>0</v>
      </c>
      <c r="BD124" s="649">
        <f t="shared" si="62"/>
        <v>379.46999999999997</v>
      </c>
      <c r="BE124" s="650">
        <f t="shared" si="63"/>
        <v>175.14</v>
      </c>
      <c r="BF124" s="651">
        <v>1.24</v>
      </c>
      <c r="BG124" s="649">
        <f t="shared" si="64"/>
        <v>96.72</v>
      </c>
      <c r="BH124" s="649">
        <f t="shared" si="65"/>
        <v>0</v>
      </c>
      <c r="BI124" s="649">
        <f t="shared" si="66"/>
        <v>338.52</v>
      </c>
      <c r="BJ124" s="650">
        <f t="shared" si="67"/>
        <v>156.24</v>
      </c>
      <c r="BK124" s="674">
        <v>0</v>
      </c>
      <c r="BL124" s="674">
        <v>0</v>
      </c>
      <c r="BM124" s="675">
        <v>0</v>
      </c>
      <c r="BN124" s="675">
        <v>0</v>
      </c>
      <c r="BO124" s="662">
        <v>0</v>
      </c>
      <c r="BP124" s="662">
        <v>0</v>
      </c>
      <c r="BQ124" s="662">
        <v>0</v>
      </c>
      <c r="BR124" s="675">
        <v>0</v>
      </c>
      <c r="BS124" s="652">
        <f t="shared" si="68"/>
        <v>0</v>
      </c>
      <c r="BT124" s="650">
        <f t="shared" si="69"/>
        <v>0</v>
      </c>
      <c r="BV124" s="668"/>
      <c r="BW124" s="674"/>
      <c r="BX124" s="674"/>
      <c r="BY124" s="675"/>
      <c r="BZ124" s="675"/>
      <c r="CA124" s="662"/>
      <c r="CB124" s="662"/>
      <c r="CC124" s="662"/>
      <c r="CD124" s="675"/>
      <c r="CF124" s="671"/>
      <c r="CG124" s="661"/>
      <c r="CH124" s="661"/>
      <c r="CI124" s="661"/>
      <c r="CJ124" s="88"/>
      <c r="CK124" s="86"/>
      <c r="CL124" s="86"/>
      <c r="CM124" s="87"/>
      <c r="CN124" s="86"/>
      <c r="CO124" s="86"/>
      <c r="CP124" s="86"/>
      <c r="CQ124" s="87"/>
    </row>
    <row r="125" spans="1:95" ht="17.25" customHeight="1" x14ac:dyDescent="0.25">
      <c r="A125" s="664">
        <v>120</v>
      </c>
      <c r="B125" s="647" t="s">
        <v>99</v>
      </c>
      <c r="C125" s="648" t="s">
        <v>667</v>
      </c>
      <c r="D125" s="653">
        <v>101</v>
      </c>
      <c r="E125" s="654">
        <v>1</v>
      </c>
      <c r="F125" s="567">
        <v>0</v>
      </c>
      <c r="G125" s="567">
        <v>4</v>
      </c>
      <c r="H125" s="569">
        <v>2</v>
      </c>
      <c r="I125" s="654">
        <v>0</v>
      </c>
      <c r="J125" s="567">
        <v>0</v>
      </c>
      <c r="K125" s="567">
        <v>0</v>
      </c>
      <c r="L125" s="569">
        <v>0</v>
      </c>
      <c r="M125" s="655">
        <v>0</v>
      </c>
      <c r="N125" s="656">
        <v>0</v>
      </c>
      <c r="O125" s="649">
        <v>0</v>
      </c>
      <c r="P125" s="649">
        <f t="shared" si="36"/>
        <v>0</v>
      </c>
      <c r="Q125" s="649">
        <f t="shared" si="37"/>
        <v>0</v>
      </c>
      <c r="R125" s="649">
        <f t="shared" si="38"/>
        <v>0</v>
      </c>
      <c r="S125" s="660">
        <v>0</v>
      </c>
      <c r="T125" s="649">
        <f t="shared" si="39"/>
        <v>0</v>
      </c>
      <c r="U125" s="649">
        <f t="shared" si="40"/>
        <v>0</v>
      </c>
      <c r="V125" s="650">
        <f t="shared" si="41"/>
        <v>0</v>
      </c>
      <c r="W125" s="655">
        <v>0</v>
      </c>
      <c r="X125" s="656">
        <v>0</v>
      </c>
      <c r="Y125" s="661">
        <v>0</v>
      </c>
      <c r="Z125" s="649">
        <f t="shared" si="42"/>
        <v>0</v>
      </c>
      <c r="AA125" s="649">
        <f t="shared" si="43"/>
        <v>0</v>
      </c>
      <c r="AB125" s="649">
        <f t="shared" si="44"/>
        <v>0</v>
      </c>
      <c r="AC125" s="661">
        <v>0</v>
      </c>
      <c r="AD125" s="649">
        <f t="shared" si="45"/>
        <v>0</v>
      </c>
      <c r="AE125" s="649">
        <f t="shared" si="46"/>
        <v>0</v>
      </c>
      <c r="AF125" s="650">
        <f t="shared" si="47"/>
        <v>0</v>
      </c>
      <c r="AG125" s="655">
        <v>0</v>
      </c>
      <c r="AH125" s="656">
        <v>0</v>
      </c>
      <c r="AI125" s="661">
        <v>0</v>
      </c>
      <c r="AJ125" s="649">
        <f t="shared" si="48"/>
        <v>0</v>
      </c>
      <c r="AK125" s="649">
        <f t="shared" si="49"/>
        <v>0</v>
      </c>
      <c r="AL125" s="649">
        <f t="shared" si="50"/>
        <v>0</v>
      </c>
      <c r="AM125" s="661">
        <v>0</v>
      </c>
      <c r="AN125" s="649">
        <f t="shared" si="51"/>
        <v>0</v>
      </c>
      <c r="AO125" s="649">
        <f t="shared" si="52"/>
        <v>0</v>
      </c>
      <c r="AP125" s="650">
        <f t="shared" si="53"/>
        <v>0</v>
      </c>
      <c r="AQ125" s="655">
        <v>0</v>
      </c>
      <c r="AR125" s="656">
        <v>0</v>
      </c>
      <c r="AS125" s="661">
        <v>0</v>
      </c>
      <c r="AT125" s="649">
        <f t="shared" si="54"/>
        <v>0</v>
      </c>
      <c r="AU125" s="649">
        <f t="shared" si="55"/>
        <v>0</v>
      </c>
      <c r="AV125" s="649">
        <f t="shared" si="56"/>
        <v>0</v>
      </c>
      <c r="AW125" s="661">
        <v>0</v>
      </c>
      <c r="AX125" s="649">
        <f t="shared" si="57"/>
        <v>0</v>
      </c>
      <c r="AY125" s="649">
        <f t="shared" si="58"/>
        <v>0</v>
      </c>
      <c r="AZ125" s="650">
        <f t="shared" si="59"/>
        <v>0</v>
      </c>
      <c r="BA125" s="651">
        <v>1.97</v>
      </c>
      <c r="BB125" s="649">
        <f t="shared" si="60"/>
        <v>1.97</v>
      </c>
      <c r="BC125" s="649">
        <f t="shared" si="61"/>
        <v>0</v>
      </c>
      <c r="BD125" s="649">
        <f t="shared" si="62"/>
        <v>7.88</v>
      </c>
      <c r="BE125" s="650">
        <f t="shared" si="63"/>
        <v>3.94</v>
      </c>
      <c r="BF125" s="651">
        <v>1.27</v>
      </c>
      <c r="BG125" s="649">
        <f t="shared" si="64"/>
        <v>1.27</v>
      </c>
      <c r="BH125" s="649">
        <f t="shared" si="65"/>
        <v>0</v>
      </c>
      <c r="BI125" s="649">
        <f t="shared" si="66"/>
        <v>5.08</v>
      </c>
      <c r="BJ125" s="650">
        <f t="shared" si="67"/>
        <v>2.54</v>
      </c>
      <c r="BK125" s="674">
        <v>0</v>
      </c>
      <c r="BL125" s="674">
        <v>0</v>
      </c>
      <c r="BM125" s="675">
        <v>0</v>
      </c>
      <c r="BN125" s="675">
        <v>0</v>
      </c>
      <c r="BO125" s="662">
        <v>0</v>
      </c>
      <c r="BP125" s="662">
        <v>0</v>
      </c>
      <c r="BQ125" s="662">
        <v>0</v>
      </c>
      <c r="BR125" s="675">
        <v>0</v>
      </c>
      <c r="BS125" s="652">
        <f t="shared" si="68"/>
        <v>0</v>
      </c>
      <c r="BT125" s="650">
        <f t="shared" si="69"/>
        <v>0</v>
      </c>
      <c r="BV125" s="668"/>
      <c r="BW125" s="674"/>
      <c r="BX125" s="674"/>
      <c r="BY125" s="675"/>
      <c r="BZ125" s="675"/>
      <c r="CA125" s="662"/>
      <c r="CB125" s="662"/>
      <c r="CC125" s="662"/>
      <c r="CD125" s="675"/>
      <c r="CF125" s="671"/>
      <c r="CG125" s="661"/>
      <c r="CH125" s="661"/>
      <c r="CI125" s="661"/>
      <c r="CJ125" s="88"/>
      <c r="CK125" s="86"/>
      <c r="CL125" s="86"/>
      <c r="CM125" s="87"/>
      <c r="CN125" s="86"/>
      <c r="CO125" s="86"/>
      <c r="CP125" s="86"/>
      <c r="CQ125" s="87"/>
    </row>
    <row r="126" spans="1:95" ht="17.25" customHeight="1" x14ac:dyDescent="0.25">
      <c r="A126" s="664">
        <v>121</v>
      </c>
      <c r="B126" s="647" t="s">
        <v>527</v>
      </c>
      <c r="C126" s="648" t="s">
        <v>668</v>
      </c>
      <c r="D126" s="653">
        <v>1039</v>
      </c>
      <c r="E126" s="654">
        <v>36</v>
      </c>
      <c r="F126" s="567">
        <v>0</v>
      </c>
      <c r="G126" s="567">
        <v>78</v>
      </c>
      <c r="H126" s="569">
        <v>22</v>
      </c>
      <c r="I126" s="654">
        <v>0</v>
      </c>
      <c r="J126" s="567">
        <v>0</v>
      </c>
      <c r="K126" s="567">
        <v>0</v>
      </c>
      <c r="L126" s="569">
        <v>0</v>
      </c>
      <c r="M126" s="655">
        <v>0</v>
      </c>
      <c r="N126" s="656">
        <v>0</v>
      </c>
      <c r="O126" s="649">
        <v>0</v>
      </c>
      <c r="P126" s="649">
        <f t="shared" si="36"/>
        <v>0</v>
      </c>
      <c r="Q126" s="649">
        <f t="shared" si="37"/>
        <v>0</v>
      </c>
      <c r="R126" s="649">
        <f t="shared" si="38"/>
        <v>0</v>
      </c>
      <c r="S126" s="660">
        <v>0</v>
      </c>
      <c r="T126" s="649">
        <f t="shared" si="39"/>
        <v>0</v>
      </c>
      <c r="U126" s="649">
        <f t="shared" si="40"/>
        <v>0</v>
      </c>
      <c r="V126" s="650">
        <f t="shared" si="41"/>
        <v>0</v>
      </c>
      <c r="W126" s="655">
        <v>0</v>
      </c>
      <c r="X126" s="656">
        <v>0</v>
      </c>
      <c r="Y126" s="661">
        <v>0</v>
      </c>
      <c r="Z126" s="649">
        <f t="shared" si="42"/>
        <v>0</v>
      </c>
      <c r="AA126" s="649">
        <f t="shared" si="43"/>
        <v>0</v>
      </c>
      <c r="AB126" s="649">
        <f t="shared" si="44"/>
        <v>0</v>
      </c>
      <c r="AC126" s="661">
        <v>0</v>
      </c>
      <c r="AD126" s="649">
        <f t="shared" si="45"/>
        <v>0</v>
      </c>
      <c r="AE126" s="649">
        <f t="shared" si="46"/>
        <v>0</v>
      </c>
      <c r="AF126" s="650">
        <f t="shared" si="47"/>
        <v>0</v>
      </c>
      <c r="AG126" s="655">
        <v>0</v>
      </c>
      <c r="AH126" s="656">
        <v>0</v>
      </c>
      <c r="AI126" s="661">
        <v>0</v>
      </c>
      <c r="AJ126" s="649">
        <f t="shared" si="48"/>
        <v>0</v>
      </c>
      <c r="AK126" s="649">
        <f t="shared" si="49"/>
        <v>0</v>
      </c>
      <c r="AL126" s="649">
        <f t="shared" si="50"/>
        <v>0</v>
      </c>
      <c r="AM126" s="661">
        <v>0</v>
      </c>
      <c r="AN126" s="649">
        <f t="shared" si="51"/>
        <v>0</v>
      </c>
      <c r="AO126" s="649">
        <f t="shared" si="52"/>
        <v>0</v>
      </c>
      <c r="AP126" s="650">
        <f t="shared" si="53"/>
        <v>0</v>
      </c>
      <c r="AQ126" s="655">
        <v>0</v>
      </c>
      <c r="AR126" s="656">
        <v>0</v>
      </c>
      <c r="AS126" s="661">
        <v>0</v>
      </c>
      <c r="AT126" s="649">
        <f t="shared" si="54"/>
        <v>0</v>
      </c>
      <c r="AU126" s="649">
        <f t="shared" si="55"/>
        <v>0</v>
      </c>
      <c r="AV126" s="649">
        <f t="shared" si="56"/>
        <v>0</v>
      </c>
      <c r="AW126" s="661">
        <v>0</v>
      </c>
      <c r="AX126" s="649">
        <f t="shared" si="57"/>
        <v>0</v>
      </c>
      <c r="AY126" s="649">
        <f t="shared" si="58"/>
        <v>0</v>
      </c>
      <c r="AZ126" s="650">
        <f t="shared" si="59"/>
        <v>0</v>
      </c>
      <c r="BA126" s="651">
        <v>1.51</v>
      </c>
      <c r="BB126" s="649">
        <f t="shared" si="60"/>
        <v>54.36</v>
      </c>
      <c r="BC126" s="649">
        <f t="shared" si="61"/>
        <v>0</v>
      </c>
      <c r="BD126" s="649">
        <f t="shared" si="62"/>
        <v>117.78</v>
      </c>
      <c r="BE126" s="650">
        <f t="shared" si="63"/>
        <v>33.22</v>
      </c>
      <c r="BF126" s="651">
        <v>1.28</v>
      </c>
      <c r="BG126" s="649">
        <f t="shared" si="64"/>
        <v>46.08</v>
      </c>
      <c r="BH126" s="649">
        <f t="shared" si="65"/>
        <v>0</v>
      </c>
      <c r="BI126" s="649">
        <f t="shared" si="66"/>
        <v>99.84</v>
      </c>
      <c r="BJ126" s="650">
        <f t="shared" si="67"/>
        <v>28.16</v>
      </c>
      <c r="BK126" s="674">
        <v>0</v>
      </c>
      <c r="BL126" s="674">
        <v>0</v>
      </c>
      <c r="BM126" s="675">
        <v>0</v>
      </c>
      <c r="BN126" s="675">
        <v>0</v>
      </c>
      <c r="BO126" s="662">
        <v>0</v>
      </c>
      <c r="BP126" s="662">
        <v>0</v>
      </c>
      <c r="BQ126" s="662">
        <v>0</v>
      </c>
      <c r="BR126" s="675">
        <v>0</v>
      </c>
      <c r="BS126" s="652">
        <f t="shared" si="68"/>
        <v>0</v>
      </c>
      <c r="BT126" s="650">
        <f t="shared" si="69"/>
        <v>0</v>
      </c>
      <c r="BV126" s="668"/>
      <c r="BW126" s="674"/>
      <c r="BX126" s="674"/>
      <c r="BY126" s="675"/>
      <c r="BZ126" s="675"/>
      <c r="CA126" s="662"/>
      <c r="CB126" s="662"/>
      <c r="CC126" s="662"/>
      <c r="CD126" s="675"/>
      <c r="CF126" s="671"/>
      <c r="CG126" s="661"/>
      <c r="CH126" s="661"/>
      <c r="CI126" s="661"/>
      <c r="CJ126" s="88"/>
      <c r="CK126" s="86"/>
      <c r="CL126" s="86"/>
      <c r="CM126" s="87"/>
      <c r="CN126" s="86"/>
      <c r="CO126" s="86"/>
      <c r="CP126" s="86"/>
      <c r="CQ126" s="87"/>
    </row>
    <row r="127" spans="1:95" ht="17.25" customHeight="1" x14ac:dyDescent="0.25">
      <c r="A127" s="664">
        <v>122</v>
      </c>
      <c r="B127" s="647" t="s">
        <v>100</v>
      </c>
      <c r="C127" s="648" t="s">
        <v>669</v>
      </c>
      <c r="D127" s="653">
        <v>329</v>
      </c>
      <c r="E127" s="654">
        <v>7</v>
      </c>
      <c r="F127" s="567">
        <v>0</v>
      </c>
      <c r="G127" s="567">
        <v>12</v>
      </c>
      <c r="H127" s="569">
        <v>9</v>
      </c>
      <c r="I127" s="654">
        <v>0</v>
      </c>
      <c r="J127" s="567">
        <v>0</v>
      </c>
      <c r="K127" s="567">
        <v>0</v>
      </c>
      <c r="L127" s="569">
        <v>0</v>
      </c>
      <c r="M127" s="655">
        <v>0</v>
      </c>
      <c r="N127" s="656">
        <v>0</v>
      </c>
      <c r="O127" s="649">
        <v>0</v>
      </c>
      <c r="P127" s="649">
        <f t="shared" si="36"/>
        <v>0</v>
      </c>
      <c r="Q127" s="649">
        <f t="shared" si="37"/>
        <v>0</v>
      </c>
      <c r="R127" s="649">
        <f t="shared" si="38"/>
        <v>0</v>
      </c>
      <c r="S127" s="660">
        <v>0</v>
      </c>
      <c r="T127" s="649">
        <f t="shared" si="39"/>
        <v>0</v>
      </c>
      <c r="U127" s="649">
        <f t="shared" si="40"/>
        <v>0</v>
      </c>
      <c r="V127" s="650">
        <f t="shared" si="41"/>
        <v>0</v>
      </c>
      <c r="W127" s="655">
        <v>0</v>
      </c>
      <c r="X127" s="656">
        <v>0</v>
      </c>
      <c r="Y127" s="661">
        <v>0</v>
      </c>
      <c r="Z127" s="649">
        <f t="shared" si="42"/>
        <v>0</v>
      </c>
      <c r="AA127" s="649">
        <f t="shared" si="43"/>
        <v>0</v>
      </c>
      <c r="AB127" s="649">
        <f t="shared" si="44"/>
        <v>0</v>
      </c>
      <c r="AC127" s="661">
        <v>0</v>
      </c>
      <c r="AD127" s="649">
        <f t="shared" si="45"/>
        <v>0</v>
      </c>
      <c r="AE127" s="649">
        <f t="shared" si="46"/>
        <v>0</v>
      </c>
      <c r="AF127" s="650">
        <f t="shared" si="47"/>
        <v>0</v>
      </c>
      <c r="AG127" s="655">
        <v>0</v>
      </c>
      <c r="AH127" s="656">
        <v>0</v>
      </c>
      <c r="AI127" s="661">
        <v>0</v>
      </c>
      <c r="AJ127" s="649">
        <f t="shared" si="48"/>
        <v>0</v>
      </c>
      <c r="AK127" s="649">
        <f t="shared" si="49"/>
        <v>0</v>
      </c>
      <c r="AL127" s="649">
        <f t="shared" si="50"/>
        <v>0</v>
      </c>
      <c r="AM127" s="661">
        <v>0</v>
      </c>
      <c r="AN127" s="649">
        <f t="shared" si="51"/>
        <v>0</v>
      </c>
      <c r="AO127" s="649">
        <f t="shared" si="52"/>
        <v>0</v>
      </c>
      <c r="AP127" s="650">
        <f t="shared" si="53"/>
        <v>0</v>
      </c>
      <c r="AQ127" s="655">
        <v>0</v>
      </c>
      <c r="AR127" s="656">
        <v>0</v>
      </c>
      <c r="AS127" s="661">
        <v>0</v>
      </c>
      <c r="AT127" s="649">
        <f t="shared" si="54"/>
        <v>0</v>
      </c>
      <c r="AU127" s="649">
        <f t="shared" si="55"/>
        <v>0</v>
      </c>
      <c r="AV127" s="649">
        <f t="shared" si="56"/>
        <v>0</v>
      </c>
      <c r="AW127" s="661">
        <v>0</v>
      </c>
      <c r="AX127" s="649">
        <f t="shared" si="57"/>
        <v>0</v>
      </c>
      <c r="AY127" s="649">
        <f t="shared" si="58"/>
        <v>0</v>
      </c>
      <c r="AZ127" s="650">
        <f t="shared" si="59"/>
        <v>0</v>
      </c>
      <c r="BA127" s="651">
        <v>1.72</v>
      </c>
      <c r="BB127" s="649">
        <f t="shared" si="60"/>
        <v>12.04</v>
      </c>
      <c r="BC127" s="649">
        <f t="shared" si="61"/>
        <v>0</v>
      </c>
      <c r="BD127" s="649">
        <f t="shared" si="62"/>
        <v>20.64</v>
      </c>
      <c r="BE127" s="650">
        <f t="shared" si="63"/>
        <v>15.48</v>
      </c>
      <c r="BF127" s="651">
        <v>1.1000000000000001</v>
      </c>
      <c r="BG127" s="649">
        <f t="shared" si="64"/>
        <v>7.7000000000000011</v>
      </c>
      <c r="BH127" s="649">
        <f t="shared" si="65"/>
        <v>0</v>
      </c>
      <c r="BI127" s="649">
        <f t="shared" si="66"/>
        <v>13.200000000000001</v>
      </c>
      <c r="BJ127" s="650">
        <f t="shared" si="67"/>
        <v>9.9</v>
      </c>
      <c r="BK127" s="674">
        <v>0</v>
      </c>
      <c r="BL127" s="674">
        <v>0</v>
      </c>
      <c r="BM127" s="675">
        <v>0</v>
      </c>
      <c r="BN127" s="675">
        <v>0</v>
      </c>
      <c r="BO127" s="662">
        <v>0</v>
      </c>
      <c r="BP127" s="662">
        <v>0</v>
      </c>
      <c r="BQ127" s="662">
        <v>0</v>
      </c>
      <c r="BR127" s="675">
        <v>0</v>
      </c>
      <c r="BS127" s="652">
        <f t="shared" si="68"/>
        <v>0</v>
      </c>
      <c r="BT127" s="650">
        <f t="shared" si="69"/>
        <v>0</v>
      </c>
      <c r="BV127" s="668"/>
      <c r="BW127" s="674"/>
      <c r="BX127" s="674"/>
      <c r="BY127" s="675"/>
      <c r="BZ127" s="675"/>
      <c r="CA127" s="662"/>
      <c r="CB127" s="662"/>
      <c r="CC127" s="662"/>
      <c r="CD127" s="675"/>
      <c r="CF127" s="671"/>
      <c r="CG127" s="661"/>
      <c r="CH127" s="661"/>
      <c r="CI127" s="661"/>
      <c r="CJ127" s="88"/>
      <c r="CK127" s="86"/>
      <c r="CL127" s="86"/>
      <c r="CM127" s="87"/>
      <c r="CN127" s="86"/>
      <c r="CO127" s="86"/>
      <c r="CP127" s="86"/>
      <c r="CQ127" s="87"/>
    </row>
    <row r="128" spans="1:95" ht="17.25" customHeight="1" x14ac:dyDescent="0.25">
      <c r="A128" s="664">
        <v>123</v>
      </c>
      <c r="B128" s="647" t="s">
        <v>505</v>
      </c>
      <c r="C128" s="648" t="s">
        <v>670</v>
      </c>
      <c r="D128" s="653">
        <v>536</v>
      </c>
      <c r="E128" s="654">
        <v>9</v>
      </c>
      <c r="F128" s="567">
        <v>0</v>
      </c>
      <c r="G128" s="567">
        <v>26</v>
      </c>
      <c r="H128" s="569">
        <v>27</v>
      </c>
      <c r="I128" s="654">
        <v>14</v>
      </c>
      <c r="J128" s="567">
        <v>0</v>
      </c>
      <c r="K128" s="567">
        <v>27</v>
      </c>
      <c r="L128" s="569">
        <v>0</v>
      </c>
      <c r="M128" s="655">
        <v>0</v>
      </c>
      <c r="N128" s="656">
        <v>0</v>
      </c>
      <c r="O128" s="649">
        <v>184966.34481758901</v>
      </c>
      <c r="P128" s="649">
        <f t="shared" si="36"/>
        <v>13211.881772684928</v>
      </c>
      <c r="Q128" s="649">
        <f t="shared" si="37"/>
        <v>0</v>
      </c>
      <c r="R128" s="649">
        <f t="shared" si="38"/>
        <v>0</v>
      </c>
      <c r="S128" s="660">
        <v>0</v>
      </c>
      <c r="T128" s="649">
        <f t="shared" si="39"/>
        <v>0</v>
      </c>
      <c r="U128" s="649">
        <f t="shared" si="40"/>
        <v>0</v>
      </c>
      <c r="V128" s="650">
        <f t="shared" si="41"/>
        <v>0</v>
      </c>
      <c r="W128" s="655">
        <v>0</v>
      </c>
      <c r="X128" s="656">
        <v>0</v>
      </c>
      <c r="Y128" s="661">
        <v>0</v>
      </c>
      <c r="Z128" s="649">
        <f t="shared" si="42"/>
        <v>0</v>
      </c>
      <c r="AA128" s="649">
        <f t="shared" si="43"/>
        <v>0</v>
      </c>
      <c r="AB128" s="649">
        <f t="shared" si="44"/>
        <v>0</v>
      </c>
      <c r="AC128" s="661">
        <v>0</v>
      </c>
      <c r="AD128" s="649">
        <f t="shared" si="45"/>
        <v>0</v>
      </c>
      <c r="AE128" s="649">
        <f t="shared" si="46"/>
        <v>0</v>
      </c>
      <c r="AF128" s="650">
        <f t="shared" si="47"/>
        <v>0</v>
      </c>
      <c r="AG128" s="655">
        <v>0</v>
      </c>
      <c r="AH128" s="656">
        <v>0</v>
      </c>
      <c r="AI128" s="661">
        <v>471217.90343859303</v>
      </c>
      <c r="AJ128" s="649">
        <f t="shared" si="48"/>
        <v>17452.514942170113</v>
      </c>
      <c r="AK128" s="649">
        <f t="shared" si="49"/>
        <v>0</v>
      </c>
      <c r="AL128" s="649">
        <f t="shared" si="50"/>
        <v>0</v>
      </c>
      <c r="AM128" s="661">
        <v>0</v>
      </c>
      <c r="AN128" s="649">
        <f t="shared" si="51"/>
        <v>0</v>
      </c>
      <c r="AO128" s="649">
        <f t="shared" si="52"/>
        <v>0</v>
      </c>
      <c r="AP128" s="650">
        <f t="shared" si="53"/>
        <v>0</v>
      </c>
      <c r="AQ128" s="655">
        <v>0</v>
      </c>
      <c r="AR128" s="656">
        <v>0</v>
      </c>
      <c r="AS128" s="661">
        <v>0</v>
      </c>
      <c r="AT128" s="649">
        <f t="shared" si="54"/>
        <v>0</v>
      </c>
      <c r="AU128" s="649">
        <f t="shared" si="55"/>
        <v>0</v>
      </c>
      <c r="AV128" s="649">
        <f t="shared" si="56"/>
        <v>0</v>
      </c>
      <c r="AW128" s="661">
        <v>0</v>
      </c>
      <c r="AX128" s="649">
        <f t="shared" si="57"/>
        <v>0</v>
      </c>
      <c r="AY128" s="649">
        <f t="shared" si="58"/>
        <v>0</v>
      </c>
      <c r="AZ128" s="650">
        <f t="shared" si="59"/>
        <v>0</v>
      </c>
      <c r="BA128" s="651">
        <v>1.51</v>
      </c>
      <c r="BB128" s="649">
        <f t="shared" si="60"/>
        <v>13.59</v>
      </c>
      <c r="BC128" s="649">
        <f t="shared" si="61"/>
        <v>0</v>
      </c>
      <c r="BD128" s="649">
        <f t="shared" si="62"/>
        <v>39.26</v>
      </c>
      <c r="BE128" s="650">
        <f t="shared" si="63"/>
        <v>40.770000000000003</v>
      </c>
      <c r="BF128" s="651">
        <v>1</v>
      </c>
      <c r="BG128" s="649">
        <f t="shared" si="64"/>
        <v>9</v>
      </c>
      <c r="BH128" s="649">
        <f t="shared" si="65"/>
        <v>0</v>
      </c>
      <c r="BI128" s="649">
        <f t="shared" si="66"/>
        <v>26</v>
      </c>
      <c r="BJ128" s="650">
        <f t="shared" si="67"/>
        <v>27</v>
      </c>
      <c r="BK128" s="674">
        <v>1.14739954301075</v>
      </c>
      <c r="BL128" s="674">
        <v>0</v>
      </c>
      <c r="BM128" s="675">
        <v>0</v>
      </c>
      <c r="BN128" s="675">
        <v>0</v>
      </c>
      <c r="BO128" s="662">
        <v>2.9231004569892498</v>
      </c>
      <c r="BP128" s="662">
        <v>0</v>
      </c>
      <c r="BQ128" s="662">
        <v>0</v>
      </c>
      <c r="BR128" s="675">
        <v>0</v>
      </c>
      <c r="BS128" s="652">
        <f t="shared" si="68"/>
        <v>4.0705</v>
      </c>
      <c r="BT128" s="650">
        <f t="shared" si="69"/>
        <v>656184.24825618323</v>
      </c>
      <c r="BV128" s="668"/>
      <c r="BW128" s="674"/>
      <c r="BX128" s="674"/>
      <c r="BY128" s="675"/>
      <c r="BZ128" s="675"/>
      <c r="CA128" s="662"/>
      <c r="CB128" s="662"/>
      <c r="CC128" s="662"/>
      <c r="CD128" s="675"/>
      <c r="CF128" s="671"/>
      <c r="CG128" s="661"/>
      <c r="CH128" s="661"/>
      <c r="CI128" s="661"/>
      <c r="CJ128" s="88"/>
      <c r="CK128" s="86"/>
      <c r="CL128" s="86"/>
      <c r="CM128" s="87"/>
      <c r="CN128" s="86"/>
      <c r="CO128" s="86"/>
      <c r="CP128" s="86"/>
      <c r="CQ128" s="87"/>
    </row>
    <row r="129" spans="1:95" ht="17.25" customHeight="1" x14ac:dyDescent="0.25">
      <c r="A129" s="664">
        <v>124</v>
      </c>
      <c r="B129" s="647" t="s">
        <v>101</v>
      </c>
      <c r="C129" s="648" t="s">
        <v>671</v>
      </c>
      <c r="D129" s="653">
        <v>3445</v>
      </c>
      <c r="E129" s="654">
        <v>53</v>
      </c>
      <c r="F129" s="567">
        <v>0</v>
      </c>
      <c r="G129" s="567">
        <v>185</v>
      </c>
      <c r="H129" s="569">
        <v>102</v>
      </c>
      <c r="I129" s="654">
        <v>53</v>
      </c>
      <c r="J129" s="567">
        <v>0</v>
      </c>
      <c r="K129" s="567">
        <v>185</v>
      </c>
      <c r="L129" s="569">
        <v>96</v>
      </c>
      <c r="M129" s="655">
        <v>0</v>
      </c>
      <c r="N129" s="656">
        <v>0</v>
      </c>
      <c r="O129" s="649">
        <v>536747.43720132799</v>
      </c>
      <c r="P129" s="649">
        <f t="shared" si="36"/>
        <v>10127.310135874113</v>
      </c>
      <c r="Q129" s="649">
        <f t="shared" si="37"/>
        <v>0</v>
      </c>
      <c r="R129" s="649">
        <f t="shared" si="38"/>
        <v>0</v>
      </c>
      <c r="S129" s="660">
        <v>0</v>
      </c>
      <c r="T129" s="649">
        <f t="shared" si="39"/>
        <v>0</v>
      </c>
      <c r="U129" s="649">
        <f t="shared" si="40"/>
        <v>0</v>
      </c>
      <c r="V129" s="650">
        <f t="shared" si="41"/>
        <v>0</v>
      </c>
      <c r="W129" s="655">
        <v>0</v>
      </c>
      <c r="X129" s="656">
        <v>0</v>
      </c>
      <c r="Y129" s="661">
        <v>0</v>
      </c>
      <c r="Z129" s="649">
        <f t="shared" si="42"/>
        <v>0</v>
      </c>
      <c r="AA129" s="649">
        <f t="shared" si="43"/>
        <v>0</v>
      </c>
      <c r="AB129" s="649">
        <f t="shared" si="44"/>
        <v>0</v>
      </c>
      <c r="AC129" s="661">
        <v>0</v>
      </c>
      <c r="AD129" s="649">
        <f t="shared" si="45"/>
        <v>0</v>
      </c>
      <c r="AE129" s="649">
        <f t="shared" si="46"/>
        <v>0</v>
      </c>
      <c r="AF129" s="650">
        <f t="shared" si="47"/>
        <v>0</v>
      </c>
      <c r="AG129" s="655">
        <v>0</v>
      </c>
      <c r="AH129" s="656">
        <v>0</v>
      </c>
      <c r="AI129" s="661">
        <v>2311864.6891319398</v>
      </c>
      <c r="AJ129" s="649">
        <f t="shared" si="48"/>
        <v>12496.565887199675</v>
      </c>
      <c r="AK129" s="649">
        <f t="shared" si="49"/>
        <v>0</v>
      </c>
      <c r="AL129" s="649">
        <f t="shared" si="50"/>
        <v>0</v>
      </c>
      <c r="AM129" s="661">
        <v>0</v>
      </c>
      <c r="AN129" s="649">
        <f t="shared" si="51"/>
        <v>0</v>
      </c>
      <c r="AO129" s="649">
        <f t="shared" si="52"/>
        <v>0</v>
      </c>
      <c r="AP129" s="650">
        <f t="shared" si="53"/>
        <v>0</v>
      </c>
      <c r="AQ129" s="655">
        <v>0</v>
      </c>
      <c r="AR129" s="656">
        <v>0</v>
      </c>
      <c r="AS129" s="661">
        <v>1609136.59292817</v>
      </c>
      <c r="AT129" s="649">
        <f t="shared" si="54"/>
        <v>16761.839509668436</v>
      </c>
      <c r="AU129" s="649">
        <f t="shared" si="55"/>
        <v>0</v>
      </c>
      <c r="AV129" s="649">
        <f t="shared" si="56"/>
        <v>0</v>
      </c>
      <c r="AW129" s="661">
        <v>0</v>
      </c>
      <c r="AX129" s="649">
        <f t="shared" si="57"/>
        <v>0</v>
      </c>
      <c r="AY129" s="649">
        <f t="shared" si="58"/>
        <v>0</v>
      </c>
      <c r="AZ129" s="650">
        <f t="shared" si="59"/>
        <v>0</v>
      </c>
      <c r="BA129" s="651">
        <v>1.57</v>
      </c>
      <c r="BB129" s="649">
        <f t="shared" si="60"/>
        <v>83.210000000000008</v>
      </c>
      <c r="BC129" s="649">
        <f t="shared" si="61"/>
        <v>0</v>
      </c>
      <c r="BD129" s="649">
        <f t="shared" si="62"/>
        <v>290.45</v>
      </c>
      <c r="BE129" s="650">
        <f t="shared" si="63"/>
        <v>160.14000000000001</v>
      </c>
      <c r="BF129" s="651">
        <v>1.04</v>
      </c>
      <c r="BG129" s="649">
        <f t="shared" si="64"/>
        <v>55.120000000000005</v>
      </c>
      <c r="BH129" s="649">
        <f t="shared" si="65"/>
        <v>0</v>
      </c>
      <c r="BI129" s="649">
        <f t="shared" si="66"/>
        <v>192.4</v>
      </c>
      <c r="BJ129" s="650">
        <f t="shared" si="67"/>
        <v>106.08</v>
      </c>
      <c r="BK129" s="674">
        <v>3.3295990401083499</v>
      </c>
      <c r="BL129" s="674">
        <v>0</v>
      </c>
      <c r="BM129" s="675">
        <v>0</v>
      </c>
      <c r="BN129" s="675">
        <v>0</v>
      </c>
      <c r="BO129" s="662">
        <v>14.341162931173599</v>
      </c>
      <c r="BP129" s="662">
        <v>0</v>
      </c>
      <c r="BQ129" s="662">
        <v>9.9819380287180106</v>
      </c>
      <c r="BR129" s="675">
        <v>0</v>
      </c>
      <c r="BS129" s="652">
        <f t="shared" si="68"/>
        <v>27.65269999999996</v>
      </c>
      <c r="BT129" s="650">
        <f t="shared" si="69"/>
        <v>4457748.7192614498</v>
      </c>
      <c r="BV129" s="668"/>
      <c r="BW129" s="674"/>
      <c r="BX129" s="674"/>
      <c r="BY129" s="675"/>
      <c r="BZ129" s="675"/>
      <c r="CA129" s="662"/>
      <c r="CB129" s="662"/>
      <c r="CC129" s="662"/>
      <c r="CD129" s="675"/>
      <c r="CF129" s="671"/>
      <c r="CG129" s="661"/>
      <c r="CH129" s="661"/>
      <c r="CI129" s="661"/>
      <c r="CJ129" s="88"/>
      <c r="CK129" s="86"/>
      <c r="CL129" s="86"/>
      <c r="CM129" s="87"/>
      <c r="CN129" s="86"/>
      <c r="CO129" s="86"/>
      <c r="CP129" s="86"/>
      <c r="CQ129" s="87"/>
    </row>
    <row r="130" spans="1:95" ht="17.25" customHeight="1" x14ac:dyDescent="0.25">
      <c r="A130" s="664">
        <v>125</v>
      </c>
      <c r="B130" s="647" t="s">
        <v>945</v>
      </c>
      <c r="C130" s="648" t="s">
        <v>672</v>
      </c>
      <c r="D130" s="653">
        <v>2295</v>
      </c>
      <c r="E130" s="654">
        <v>45</v>
      </c>
      <c r="F130" s="567">
        <v>0</v>
      </c>
      <c r="G130" s="567">
        <v>123</v>
      </c>
      <c r="H130" s="569">
        <v>76</v>
      </c>
      <c r="I130" s="654">
        <v>46</v>
      </c>
      <c r="J130" s="567">
        <v>0</v>
      </c>
      <c r="K130" s="567">
        <v>138</v>
      </c>
      <c r="L130" s="569">
        <v>97</v>
      </c>
      <c r="M130" s="655">
        <v>1</v>
      </c>
      <c r="N130" s="656">
        <v>0</v>
      </c>
      <c r="O130" s="649">
        <v>464131.68627654901</v>
      </c>
      <c r="P130" s="649">
        <f t="shared" si="36"/>
        <v>10089.819266881501</v>
      </c>
      <c r="Q130" s="649">
        <f t="shared" si="37"/>
        <v>10089.819266881501</v>
      </c>
      <c r="R130" s="649">
        <f t="shared" si="38"/>
        <v>0</v>
      </c>
      <c r="S130" s="660">
        <v>0</v>
      </c>
      <c r="T130" s="649">
        <f t="shared" si="39"/>
        <v>0</v>
      </c>
      <c r="U130" s="649">
        <f t="shared" si="40"/>
        <v>0</v>
      </c>
      <c r="V130" s="650">
        <f t="shared" si="41"/>
        <v>0</v>
      </c>
      <c r="W130" s="655">
        <v>0</v>
      </c>
      <c r="X130" s="656">
        <v>0</v>
      </c>
      <c r="Y130" s="661">
        <v>0</v>
      </c>
      <c r="Z130" s="649">
        <f t="shared" si="42"/>
        <v>0</v>
      </c>
      <c r="AA130" s="649">
        <f t="shared" si="43"/>
        <v>0</v>
      </c>
      <c r="AB130" s="649">
        <f t="shared" si="44"/>
        <v>0</v>
      </c>
      <c r="AC130" s="661">
        <v>0</v>
      </c>
      <c r="AD130" s="649">
        <f t="shared" si="45"/>
        <v>0</v>
      </c>
      <c r="AE130" s="649">
        <f t="shared" si="46"/>
        <v>0</v>
      </c>
      <c r="AF130" s="650">
        <f t="shared" si="47"/>
        <v>0</v>
      </c>
      <c r="AG130" s="655">
        <v>14</v>
      </c>
      <c r="AH130" s="656">
        <v>0</v>
      </c>
      <c r="AI130" s="661">
        <v>1490235.0337170199</v>
      </c>
      <c r="AJ130" s="649">
        <f t="shared" si="48"/>
        <v>10798.804592152319</v>
      </c>
      <c r="AK130" s="649">
        <f t="shared" si="49"/>
        <v>151183.26429013247</v>
      </c>
      <c r="AL130" s="649">
        <f t="shared" si="50"/>
        <v>0</v>
      </c>
      <c r="AM130" s="661">
        <v>0</v>
      </c>
      <c r="AN130" s="649">
        <f t="shared" si="51"/>
        <v>0</v>
      </c>
      <c r="AO130" s="649">
        <f t="shared" si="52"/>
        <v>0</v>
      </c>
      <c r="AP130" s="650">
        <f t="shared" si="53"/>
        <v>0</v>
      </c>
      <c r="AQ130" s="655">
        <v>2</v>
      </c>
      <c r="AR130" s="656">
        <v>0</v>
      </c>
      <c r="AS130" s="661">
        <v>1421455.8029354</v>
      </c>
      <c r="AT130" s="649">
        <f t="shared" si="54"/>
        <v>14654.183535416496</v>
      </c>
      <c r="AU130" s="649">
        <f t="shared" si="55"/>
        <v>29308.367070832992</v>
      </c>
      <c r="AV130" s="649">
        <f t="shared" si="56"/>
        <v>0</v>
      </c>
      <c r="AW130" s="661">
        <v>0</v>
      </c>
      <c r="AX130" s="649">
        <f t="shared" si="57"/>
        <v>0</v>
      </c>
      <c r="AY130" s="649">
        <f t="shared" si="58"/>
        <v>0</v>
      </c>
      <c r="AZ130" s="650">
        <f t="shared" si="59"/>
        <v>0</v>
      </c>
      <c r="BA130" s="651">
        <v>1.49</v>
      </c>
      <c r="BB130" s="649">
        <f t="shared" si="60"/>
        <v>67.05</v>
      </c>
      <c r="BC130" s="649">
        <f t="shared" si="61"/>
        <v>0</v>
      </c>
      <c r="BD130" s="649">
        <f t="shared" si="62"/>
        <v>183.27</v>
      </c>
      <c r="BE130" s="650">
        <f t="shared" si="63"/>
        <v>113.24</v>
      </c>
      <c r="BF130" s="651">
        <v>1.1000000000000001</v>
      </c>
      <c r="BG130" s="649">
        <f t="shared" si="64"/>
        <v>49.500000000000007</v>
      </c>
      <c r="BH130" s="649">
        <f t="shared" si="65"/>
        <v>0</v>
      </c>
      <c r="BI130" s="649">
        <f t="shared" si="66"/>
        <v>135.30000000000001</v>
      </c>
      <c r="BJ130" s="650">
        <f t="shared" si="67"/>
        <v>83.600000000000009</v>
      </c>
      <c r="BK130" s="674">
        <v>2.8791426097310202</v>
      </c>
      <c r="BL130" s="674">
        <v>0</v>
      </c>
      <c r="BM130" s="675">
        <v>0</v>
      </c>
      <c r="BN130" s="675">
        <v>0</v>
      </c>
      <c r="BO130" s="662">
        <v>9.2443573902689806</v>
      </c>
      <c r="BP130" s="662">
        <v>0</v>
      </c>
      <c r="BQ130" s="662">
        <v>8.8177000000000003</v>
      </c>
      <c r="BR130" s="675">
        <v>0</v>
      </c>
      <c r="BS130" s="652">
        <f t="shared" si="68"/>
        <v>20.941200000000002</v>
      </c>
      <c r="BT130" s="650">
        <f t="shared" si="69"/>
        <v>3375822.5229289732</v>
      </c>
      <c r="BV130" s="668"/>
      <c r="BW130" s="674"/>
      <c r="BX130" s="674"/>
      <c r="BY130" s="675"/>
      <c r="BZ130" s="675"/>
      <c r="CA130" s="662"/>
      <c r="CB130" s="662"/>
      <c r="CC130" s="662"/>
      <c r="CD130" s="675"/>
      <c r="CF130" s="671"/>
      <c r="CG130" s="661"/>
      <c r="CH130" s="661"/>
      <c r="CI130" s="661"/>
      <c r="CJ130" s="88"/>
      <c r="CK130" s="86"/>
      <c r="CL130" s="86"/>
      <c r="CM130" s="87"/>
      <c r="CN130" s="86"/>
      <c r="CO130" s="86"/>
      <c r="CP130" s="86"/>
      <c r="CQ130" s="87"/>
    </row>
    <row r="131" spans="1:95" ht="17.25" customHeight="1" x14ac:dyDescent="0.25">
      <c r="A131" s="664">
        <v>126</v>
      </c>
      <c r="B131" s="647" t="s">
        <v>102</v>
      </c>
      <c r="C131" s="648" t="s">
        <v>673</v>
      </c>
      <c r="D131" s="653">
        <v>6982</v>
      </c>
      <c r="E131" s="654">
        <v>126</v>
      </c>
      <c r="F131" s="567">
        <v>39</v>
      </c>
      <c r="G131" s="567">
        <v>417</v>
      </c>
      <c r="H131" s="569">
        <v>237</v>
      </c>
      <c r="I131" s="654">
        <v>132</v>
      </c>
      <c r="J131" s="567">
        <v>41</v>
      </c>
      <c r="K131" s="567">
        <v>435</v>
      </c>
      <c r="L131" s="569">
        <v>293</v>
      </c>
      <c r="M131" s="655">
        <v>6</v>
      </c>
      <c r="N131" s="656">
        <v>0</v>
      </c>
      <c r="O131" s="649">
        <v>1387759.78821701</v>
      </c>
      <c r="P131" s="649">
        <f t="shared" si="36"/>
        <v>10513.331728916743</v>
      </c>
      <c r="Q131" s="649">
        <f t="shared" si="37"/>
        <v>63079.990373500455</v>
      </c>
      <c r="R131" s="649">
        <f t="shared" si="38"/>
        <v>0</v>
      </c>
      <c r="S131" s="660">
        <v>0</v>
      </c>
      <c r="T131" s="649">
        <f t="shared" si="39"/>
        <v>0</v>
      </c>
      <c r="U131" s="649">
        <f t="shared" si="40"/>
        <v>0</v>
      </c>
      <c r="V131" s="650">
        <f t="shared" si="41"/>
        <v>0</v>
      </c>
      <c r="W131" s="655">
        <v>2</v>
      </c>
      <c r="X131" s="656">
        <v>0</v>
      </c>
      <c r="Y131" s="661">
        <v>544357.71251942602</v>
      </c>
      <c r="Z131" s="649">
        <f t="shared" si="42"/>
        <v>13277.017378522585</v>
      </c>
      <c r="AA131" s="649">
        <f t="shared" si="43"/>
        <v>26554.03475704517</v>
      </c>
      <c r="AB131" s="649">
        <f t="shared" si="44"/>
        <v>0</v>
      </c>
      <c r="AC131" s="661">
        <v>0</v>
      </c>
      <c r="AD131" s="649">
        <f t="shared" si="45"/>
        <v>0</v>
      </c>
      <c r="AE131" s="649">
        <f t="shared" si="46"/>
        <v>0</v>
      </c>
      <c r="AF131" s="650">
        <f t="shared" si="47"/>
        <v>0</v>
      </c>
      <c r="AG131" s="655">
        <v>17</v>
      </c>
      <c r="AH131" s="656">
        <v>0</v>
      </c>
      <c r="AI131" s="661">
        <v>5284061.3947162302</v>
      </c>
      <c r="AJ131" s="649">
        <f t="shared" si="48"/>
        <v>12147.267574060299</v>
      </c>
      <c r="AK131" s="649">
        <f t="shared" si="49"/>
        <v>206503.54875902509</v>
      </c>
      <c r="AL131" s="649">
        <f t="shared" si="50"/>
        <v>0</v>
      </c>
      <c r="AM131" s="661">
        <v>2381503.63827617</v>
      </c>
      <c r="AN131" s="649">
        <f t="shared" si="51"/>
        <v>5474.7210075314251</v>
      </c>
      <c r="AO131" s="649">
        <f t="shared" si="52"/>
        <v>93070.257128034224</v>
      </c>
      <c r="AP131" s="650">
        <f t="shared" si="53"/>
        <v>0</v>
      </c>
      <c r="AQ131" s="655">
        <v>15</v>
      </c>
      <c r="AR131" s="656">
        <v>10</v>
      </c>
      <c r="AS131" s="661">
        <v>4348735.9951069001</v>
      </c>
      <c r="AT131" s="649">
        <f t="shared" si="54"/>
        <v>14842.102372378498</v>
      </c>
      <c r="AU131" s="649">
        <f t="shared" si="55"/>
        <v>222631.53558567748</v>
      </c>
      <c r="AV131" s="649">
        <f t="shared" si="56"/>
        <v>148421.02372378498</v>
      </c>
      <c r="AW131" s="661">
        <v>285162.73024823301</v>
      </c>
      <c r="AX131" s="649">
        <f t="shared" si="57"/>
        <v>973.25163907246758</v>
      </c>
      <c r="AY131" s="649">
        <f t="shared" si="58"/>
        <v>14598.774586087015</v>
      </c>
      <c r="AZ131" s="650">
        <f t="shared" si="59"/>
        <v>9732.5163907246751</v>
      </c>
      <c r="BA131" s="651">
        <v>1.49</v>
      </c>
      <c r="BB131" s="649">
        <f t="shared" si="60"/>
        <v>187.74</v>
      </c>
      <c r="BC131" s="649">
        <f t="shared" si="61"/>
        <v>58.11</v>
      </c>
      <c r="BD131" s="649">
        <f t="shared" si="62"/>
        <v>621.33000000000004</v>
      </c>
      <c r="BE131" s="650">
        <f t="shared" si="63"/>
        <v>353.13</v>
      </c>
      <c r="BF131" s="651">
        <v>1.0900000000000001</v>
      </c>
      <c r="BG131" s="649">
        <f t="shared" si="64"/>
        <v>137.34</v>
      </c>
      <c r="BH131" s="649">
        <f t="shared" si="65"/>
        <v>42.510000000000005</v>
      </c>
      <c r="BI131" s="649">
        <f t="shared" si="66"/>
        <v>454.53000000000003</v>
      </c>
      <c r="BJ131" s="650">
        <f t="shared" si="67"/>
        <v>258.33000000000004</v>
      </c>
      <c r="BK131" s="674">
        <v>8.6086739097277594</v>
      </c>
      <c r="BL131" s="674">
        <v>0</v>
      </c>
      <c r="BM131" s="675">
        <v>3.3768077711387599</v>
      </c>
      <c r="BN131" s="675">
        <v>0</v>
      </c>
      <c r="BO131" s="662">
        <v>32.778555663828001</v>
      </c>
      <c r="BP131" s="662">
        <v>14.773153402211101</v>
      </c>
      <c r="BQ131" s="662">
        <v>26.9764626553055</v>
      </c>
      <c r="BR131" s="675">
        <v>1.7689465977888901</v>
      </c>
      <c r="BS131" s="652">
        <f t="shared" si="68"/>
        <v>88.282600000000002</v>
      </c>
      <c r="BT131" s="650">
        <f t="shared" si="69"/>
        <v>14231581.259083975</v>
      </c>
      <c r="BV131" s="668"/>
      <c r="BW131" s="674"/>
      <c r="BX131" s="674"/>
      <c r="BY131" s="675"/>
      <c r="BZ131" s="675"/>
      <c r="CA131" s="662"/>
      <c r="CB131" s="662"/>
      <c r="CC131" s="662"/>
      <c r="CD131" s="675"/>
      <c r="CF131" s="671"/>
      <c r="CG131" s="661"/>
      <c r="CH131" s="661"/>
      <c r="CI131" s="661"/>
      <c r="CJ131" s="88"/>
      <c r="CK131" s="86"/>
      <c r="CL131" s="86"/>
      <c r="CM131" s="87"/>
      <c r="CN131" s="86"/>
      <c r="CO131" s="86"/>
      <c r="CP131" s="86"/>
      <c r="CQ131" s="87"/>
    </row>
    <row r="132" spans="1:95" ht="17.25" customHeight="1" x14ac:dyDescent="0.25">
      <c r="A132" s="664">
        <v>127</v>
      </c>
      <c r="B132" s="647" t="s">
        <v>103</v>
      </c>
      <c r="C132" s="648" t="s">
        <v>674</v>
      </c>
      <c r="D132" s="653">
        <v>819</v>
      </c>
      <c r="E132" s="654">
        <v>14</v>
      </c>
      <c r="F132" s="567">
        <v>0</v>
      </c>
      <c r="G132" s="567">
        <v>48</v>
      </c>
      <c r="H132" s="569">
        <v>24</v>
      </c>
      <c r="I132" s="654">
        <v>0</v>
      </c>
      <c r="J132" s="567">
        <v>0</v>
      </c>
      <c r="K132" s="567">
        <v>0</v>
      </c>
      <c r="L132" s="569">
        <v>0</v>
      </c>
      <c r="M132" s="655">
        <v>0</v>
      </c>
      <c r="N132" s="656">
        <v>0</v>
      </c>
      <c r="O132" s="649">
        <v>0</v>
      </c>
      <c r="P132" s="649">
        <f t="shared" si="36"/>
        <v>0</v>
      </c>
      <c r="Q132" s="649">
        <f t="shared" si="37"/>
        <v>0</v>
      </c>
      <c r="R132" s="649">
        <f t="shared" si="38"/>
        <v>0</v>
      </c>
      <c r="S132" s="660">
        <v>0</v>
      </c>
      <c r="T132" s="649">
        <f t="shared" si="39"/>
        <v>0</v>
      </c>
      <c r="U132" s="649">
        <f t="shared" si="40"/>
        <v>0</v>
      </c>
      <c r="V132" s="650">
        <f t="shared" si="41"/>
        <v>0</v>
      </c>
      <c r="W132" s="655">
        <v>0</v>
      </c>
      <c r="X132" s="656">
        <v>0</v>
      </c>
      <c r="Y132" s="661">
        <v>0</v>
      </c>
      <c r="Z132" s="649">
        <f t="shared" si="42"/>
        <v>0</v>
      </c>
      <c r="AA132" s="649">
        <f t="shared" si="43"/>
        <v>0</v>
      </c>
      <c r="AB132" s="649">
        <f t="shared" si="44"/>
        <v>0</v>
      </c>
      <c r="AC132" s="661">
        <v>0</v>
      </c>
      <c r="AD132" s="649">
        <f t="shared" si="45"/>
        <v>0</v>
      </c>
      <c r="AE132" s="649">
        <f t="shared" si="46"/>
        <v>0</v>
      </c>
      <c r="AF132" s="650">
        <f t="shared" si="47"/>
        <v>0</v>
      </c>
      <c r="AG132" s="655">
        <v>0</v>
      </c>
      <c r="AH132" s="656">
        <v>0</v>
      </c>
      <c r="AI132" s="661">
        <v>0</v>
      </c>
      <c r="AJ132" s="649">
        <f t="shared" si="48"/>
        <v>0</v>
      </c>
      <c r="AK132" s="649">
        <f t="shared" si="49"/>
        <v>0</v>
      </c>
      <c r="AL132" s="649">
        <f t="shared" si="50"/>
        <v>0</v>
      </c>
      <c r="AM132" s="661">
        <v>0</v>
      </c>
      <c r="AN132" s="649">
        <f t="shared" si="51"/>
        <v>0</v>
      </c>
      <c r="AO132" s="649">
        <f t="shared" si="52"/>
        <v>0</v>
      </c>
      <c r="AP132" s="650">
        <f t="shared" si="53"/>
        <v>0</v>
      </c>
      <c r="AQ132" s="655">
        <v>0</v>
      </c>
      <c r="AR132" s="656">
        <v>0</v>
      </c>
      <c r="AS132" s="661">
        <v>0</v>
      </c>
      <c r="AT132" s="649">
        <f t="shared" si="54"/>
        <v>0</v>
      </c>
      <c r="AU132" s="649">
        <f t="shared" si="55"/>
        <v>0</v>
      </c>
      <c r="AV132" s="649">
        <f t="shared" si="56"/>
        <v>0</v>
      </c>
      <c r="AW132" s="661">
        <v>0</v>
      </c>
      <c r="AX132" s="649">
        <f t="shared" si="57"/>
        <v>0</v>
      </c>
      <c r="AY132" s="649">
        <f t="shared" si="58"/>
        <v>0</v>
      </c>
      <c r="AZ132" s="650">
        <f t="shared" si="59"/>
        <v>0</v>
      </c>
      <c r="BA132" s="651">
        <v>1.89</v>
      </c>
      <c r="BB132" s="649">
        <f t="shared" si="60"/>
        <v>26.459999999999997</v>
      </c>
      <c r="BC132" s="649">
        <f t="shared" si="61"/>
        <v>0</v>
      </c>
      <c r="BD132" s="649">
        <f t="shared" si="62"/>
        <v>90.72</v>
      </c>
      <c r="BE132" s="650">
        <f t="shared" si="63"/>
        <v>45.36</v>
      </c>
      <c r="BF132" s="651">
        <v>1.05</v>
      </c>
      <c r="BG132" s="649">
        <f t="shared" si="64"/>
        <v>14.700000000000001</v>
      </c>
      <c r="BH132" s="649">
        <f t="shared" si="65"/>
        <v>0</v>
      </c>
      <c r="BI132" s="649">
        <f t="shared" si="66"/>
        <v>50.400000000000006</v>
      </c>
      <c r="BJ132" s="650">
        <f t="shared" si="67"/>
        <v>25.200000000000003</v>
      </c>
      <c r="BK132" s="674">
        <v>0</v>
      </c>
      <c r="BL132" s="674">
        <v>0</v>
      </c>
      <c r="BM132" s="675">
        <v>0</v>
      </c>
      <c r="BN132" s="675">
        <v>0</v>
      </c>
      <c r="BO132" s="662">
        <v>0</v>
      </c>
      <c r="BP132" s="662">
        <v>0</v>
      </c>
      <c r="BQ132" s="662">
        <v>0</v>
      </c>
      <c r="BR132" s="675">
        <v>0</v>
      </c>
      <c r="BS132" s="652">
        <f t="shared" si="68"/>
        <v>0</v>
      </c>
      <c r="BT132" s="650">
        <f t="shared" si="69"/>
        <v>0</v>
      </c>
      <c r="BV132" s="668"/>
      <c r="BW132" s="674"/>
      <c r="BX132" s="674"/>
      <c r="BY132" s="675"/>
      <c r="BZ132" s="675"/>
      <c r="CA132" s="662"/>
      <c r="CB132" s="662"/>
      <c r="CC132" s="662"/>
      <c r="CD132" s="675"/>
      <c r="CF132" s="671"/>
      <c r="CG132" s="661"/>
      <c r="CH132" s="661"/>
      <c r="CI132" s="661"/>
      <c r="CJ132" s="88"/>
      <c r="CK132" s="86"/>
      <c r="CL132" s="86"/>
      <c r="CM132" s="87"/>
      <c r="CN132" s="86"/>
      <c r="CO132" s="86"/>
      <c r="CP132" s="86"/>
      <c r="CQ132" s="87"/>
    </row>
    <row r="133" spans="1:95" ht="17.25" customHeight="1" x14ac:dyDescent="0.25">
      <c r="A133" s="664">
        <v>128</v>
      </c>
      <c r="B133" s="647" t="s">
        <v>104</v>
      </c>
      <c r="C133" s="648" t="s">
        <v>675</v>
      </c>
      <c r="D133" s="653">
        <v>1331</v>
      </c>
      <c r="E133" s="654">
        <v>16</v>
      </c>
      <c r="F133" s="567">
        <v>0</v>
      </c>
      <c r="G133" s="567">
        <v>55</v>
      </c>
      <c r="H133" s="569">
        <v>19</v>
      </c>
      <c r="I133" s="654">
        <v>31</v>
      </c>
      <c r="J133" s="567">
        <v>0</v>
      </c>
      <c r="K133" s="567">
        <v>103</v>
      </c>
      <c r="L133" s="569">
        <v>0</v>
      </c>
      <c r="M133" s="655">
        <v>2</v>
      </c>
      <c r="N133" s="656">
        <v>0</v>
      </c>
      <c r="O133" s="649">
        <v>349493.30466357898</v>
      </c>
      <c r="P133" s="649">
        <f t="shared" si="36"/>
        <v>11273.977569792871</v>
      </c>
      <c r="Q133" s="649">
        <f t="shared" si="37"/>
        <v>22547.955139585742</v>
      </c>
      <c r="R133" s="649">
        <f t="shared" si="38"/>
        <v>0</v>
      </c>
      <c r="S133" s="660">
        <v>0</v>
      </c>
      <c r="T133" s="649">
        <f t="shared" si="39"/>
        <v>0</v>
      </c>
      <c r="U133" s="649">
        <f t="shared" si="40"/>
        <v>0</v>
      </c>
      <c r="V133" s="650">
        <f t="shared" si="41"/>
        <v>0</v>
      </c>
      <c r="W133" s="655">
        <v>0</v>
      </c>
      <c r="X133" s="656">
        <v>0</v>
      </c>
      <c r="Y133" s="661">
        <v>0</v>
      </c>
      <c r="Z133" s="649">
        <f t="shared" si="42"/>
        <v>0</v>
      </c>
      <c r="AA133" s="649">
        <f t="shared" si="43"/>
        <v>0</v>
      </c>
      <c r="AB133" s="649">
        <f t="shared" si="44"/>
        <v>0</v>
      </c>
      <c r="AC133" s="661">
        <v>0</v>
      </c>
      <c r="AD133" s="649">
        <f t="shared" si="45"/>
        <v>0</v>
      </c>
      <c r="AE133" s="649">
        <f t="shared" si="46"/>
        <v>0</v>
      </c>
      <c r="AF133" s="650">
        <f t="shared" si="47"/>
        <v>0</v>
      </c>
      <c r="AG133" s="655">
        <v>2</v>
      </c>
      <c r="AH133" s="656">
        <v>0</v>
      </c>
      <c r="AI133" s="661">
        <v>1254123.9527686799</v>
      </c>
      <c r="AJ133" s="649">
        <f t="shared" si="48"/>
        <v>12175.960706492038</v>
      </c>
      <c r="AK133" s="649">
        <f t="shared" si="49"/>
        <v>24351.921412984077</v>
      </c>
      <c r="AL133" s="649">
        <f t="shared" si="50"/>
        <v>0</v>
      </c>
      <c r="AM133" s="661">
        <v>0</v>
      </c>
      <c r="AN133" s="649">
        <f t="shared" si="51"/>
        <v>0</v>
      </c>
      <c r="AO133" s="649">
        <f t="shared" si="52"/>
        <v>0</v>
      </c>
      <c r="AP133" s="650">
        <f t="shared" si="53"/>
        <v>0</v>
      </c>
      <c r="AQ133" s="655">
        <v>0</v>
      </c>
      <c r="AR133" s="656">
        <v>0</v>
      </c>
      <c r="AS133" s="661">
        <v>0</v>
      </c>
      <c r="AT133" s="649">
        <f t="shared" si="54"/>
        <v>0</v>
      </c>
      <c r="AU133" s="649">
        <f t="shared" si="55"/>
        <v>0</v>
      </c>
      <c r="AV133" s="649">
        <f t="shared" si="56"/>
        <v>0</v>
      </c>
      <c r="AW133" s="661">
        <v>0</v>
      </c>
      <c r="AX133" s="649">
        <f t="shared" si="57"/>
        <v>0</v>
      </c>
      <c r="AY133" s="649">
        <f t="shared" si="58"/>
        <v>0</v>
      </c>
      <c r="AZ133" s="650">
        <f t="shared" si="59"/>
        <v>0</v>
      </c>
      <c r="BA133" s="651">
        <v>1.74</v>
      </c>
      <c r="BB133" s="649">
        <f t="shared" si="60"/>
        <v>27.84</v>
      </c>
      <c r="BC133" s="649">
        <f t="shared" si="61"/>
        <v>0</v>
      </c>
      <c r="BD133" s="649">
        <f t="shared" si="62"/>
        <v>95.7</v>
      </c>
      <c r="BE133" s="650">
        <f t="shared" si="63"/>
        <v>33.06</v>
      </c>
      <c r="BF133" s="651">
        <v>1.33</v>
      </c>
      <c r="BG133" s="649">
        <f t="shared" si="64"/>
        <v>21.28</v>
      </c>
      <c r="BH133" s="649">
        <f t="shared" si="65"/>
        <v>0</v>
      </c>
      <c r="BI133" s="649">
        <f t="shared" si="66"/>
        <v>73.150000000000006</v>
      </c>
      <c r="BJ133" s="650">
        <f t="shared" si="67"/>
        <v>25.270000000000003</v>
      </c>
      <c r="BK133" s="674">
        <v>2.1680076905437899</v>
      </c>
      <c r="BL133" s="674">
        <v>0</v>
      </c>
      <c r="BM133" s="675">
        <v>0</v>
      </c>
      <c r="BN133" s="675">
        <v>0</v>
      </c>
      <c r="BO133" s="662">
        <v>7.7796923094562098</v>
      </c>
      <c r="BP133" s="662">
        <v>0</v>
      </c>
      <c r="BQ133" s="662">
        <v>0</v>
      </c>
      <c r="BR133" s="675">
        <v>0</v>
      </c>
      <c r="BS133" s="652">
        <f t="shared" si="68"/>
        <v>9.9476999999999993</v>
      </c>
      <c r="BT133" s="650">
        <f t="shared" si="69"/>
        <v>1603617.2574322647</v>
      </c>
      <c r="BV133" s="668"/>
      <c r="BW133" s="674"/>
      <c r="BX133" s="674"/>
      <c r="BY133" s="675"/>
      <c r="BZ133" s="675"/>
      <c r="CA133" s="662"/>
      <c r="CB133" s="662"/>
      <c r="CC133" s="662"/>
      <c r="CD133" s="675"/>
      <c r="CF133" s="671"/>
      <c r="CG133" s="661"/>
      <c r="CH133" s="661"/>
      <c r="CI133" s="661"/>
      <c r="CJ133" s="88"/>
      <c r="CK133" s="86"/>
      <c r="CL133" s="86"/>
      <c r="CM133" s="87"/>
      <c r="CN133" s="86"/>
      <c r="CO133" s="86"/>
      <c r="CP133" s="86"/>
      <c r="CQ133" s="87"/>
    </row>
    <row r="134" spans="1:95" ht="17.25" customHeight="1" x14ac:dyDescent="0.25">
      <c r="A134" s="664">
        <v>129</v>
      </c>
      <c r="B134" s="647" t="s">
        <v>105</v>
      </c>
      <c r="C134" s="648" t="s">
        <v>676</v>
      </c>
      <c r="D134" s="653">
        <v>1148</v>
      </c>
      <c r="E134" s="654">
        <v>13</v>
      </c>
      <c r="F134" s="567">
        <v>0</v>
      </c>
      <c r="G134" s="567">
        <v>71</v>
      </c>
      <c r="H134" s="569">
        <v>29</v>
      </c>
      <c r="I134" s="654">
        <v>13</v>
      </c>
      <c r="J134" s="567">
        <v>0</v>
      </c>
      <c r="K134" s="567">
        <v>71</v>
      </c>
      <c r="L134" s="569">
        <v>0</v>
      </c>
      <c r="M134" s="655">
        <v>0</v>
      </c>
      <c r="N134" s="656">
        <v>0</v>
      </c>
      <c r="O134" s="649">
        <v>176670.01636786101</v>
      </c>
      <c r="P134" s="649">
        <f t="shared" si="36"/>
        <v>13590.001259066232</v>
      </c>
      <c r="Q134" s="649">
        <f t="shared" si="37"/>
        <v>0</v>
      </c>
      <c r="R134" s="649">
        <f t="shared" si="38"/>
        <v>0</v>
      </c>
      <c r="S134" s="660">
        <v>0</v>
      </c>
      <c r="T134" s="649">
        <f t="shared" si="39"/>
        <v>0</v>
      </c>
      <c r="U134" s="649">
        <f t="shared" si="40"/>
        <v>0</v>
      </c>
      <c r="V134" s="650">
        <f t="shared" si="41"/>
        <v>0</v>
      </c>
      <c r="W134" s="655">
        <v>0</v>
      </c>
      <c r="X134" s="656">
        <v>0</v>
      </c>
      <c r="Y134" s="661">
        <v>0</v>
      </c>
      <c r="Z134" s="649">
        <f t="shared" si="42"/>
        <v>0</v>
      </c>
      <c r="AA134" s="649">
        <f t="shared" si="43"/>
        <v>0</v>
      </c>
      <c r="AB134" s="649">
        <f t="shared" si="44"/>
        <v>0</v>
      </c>
      <c r="AC134" s="661">
        <v>0</v>
      </c>
      <c r="AD134" s="649">
        <f t="shared" si="45"/>
        <v>0</v>
      </c>
      <c r="AE134" s="649">
        <f t="shared" si="46"/>
        <v>0</v>
      </c>
      <c r="AF134" s="650">
        <f t="shared" si="47"/>
        <v>0</v>
      </c>
      <c r="AG134" s="655">
        <v>0</v>
      </c>
      <c r="AH134" s="656">
        <v>0</v>
      </c>
      <c r="AI134" s="661">
        <v>674007.85564979701</v>
      </c>
      <c r="AJ134" s="649">
        <f t="shared" si="48"/>
        <v>9493.0683894337599</v>
      </c>
      <c r="AK134" s="649">
        <f t="shared" si="49"/>
        <v>0</v>
      </c>
      <c r="AL134" s="649">
        <f t="shared" si="50"/>
        <v>0</v>
      </c>
      <c r="AM134" s="661">
        <v>0</v>
      </c>
      <c r="AN134" s="649">
        <f t="shared" si="51"/>
        <v>0</v>
      </c>
      <c r="AO134" s="649">
        <f t="shared" si="52"/>
        <v>0</v>
      </c>
      <c r="AP134" s="650">
        <f t="shared" si="53"/>
        <v>0</v>
      </c>
      <c r="AQ134" s="655">
        <v>0</v>
      </c>
      <c r="AR134" s="656">
        <v>0</v>
      </c>
      <c r="AS134" s="661">
        <v>0</v>
      </c>
      <c r="AT134" s="649">
        <f t="shared" si="54"/>
        <v>0</v>
      </c>
      <c r="AU134" s="649">
        <f t="shared" si="55"/>
        <v>0</v>
      </c>
      <c r="AV134" s="649">
        <f t="shared" si="56"/>
        <v>0</v>
      </c>
      <c r="AW134" s="661">
        <v>0</v>
      </c>
      <c r="AX134" s="649">
        <f t="shared" si="57"/>
        <v>0</v>
      </c>
      <c r="AY134" s="649">
        <f t="shared" si="58"/>
        <v>0</v>
      </c>
      <c r="AZ134" s="650">
        <f t="shared" si="59"/>
        <v>0</v>
      </c>
      <c r="BA134" s="651">
        <v>1.45</v>
      </c>
      <c r="BB134" s="649">
        <f t="shared" si="60"/>
        <v>18.849999999999998</v>
      </c>
      <c r="BC134" s="649">
        <f t="shared" si="61"/>
        <v>0</v>
      </c>
      <c r="BD134" s="649">
        <f t="shared" si="62"/>
        <v>102.95</v>
      </c>
      <c r="BE134" s="650">
        <f t="shared" si="63"/>
        <v>42.05</v>
      </c>
      <c r="BF134" s="651">
        <v>1.17</v>
      </c>
      <c r="BG134" s="649">
        <f t="shared" si="64"/>
        <v>15.209999999999999</v>
      </c>
      <c r="BH134" s="649">
        <f t="shared" si="65"/>
        <v>0</v>
      </c>
      <c r="BI134" s="649">
        <f t="shared" si="66"/>
        <v>83.07</v>
      </c>
      <c r="BJ134" s="650">
        <f t="shared" si="67"/>
        <v>33.93</v>
      </c>
      <c r="BK134" s="674">
        <v>1.09593502668875</v>
      </c>
      <c r="BL134" s="674">
        <v>0</v>
      </c>
      <c r="BM134" s="675">
        <v>0</v>
      </c>
      <c r="BN134" s="675">
        <v>0</v>
      </c>
      <c r="BO134" s="662">
        <v>4.1810649733112504</v>
      </c>
      <c r="BP134" s="662">
        <v>0</v>
      </c>
      <c r="BQ134" s="662">
        <v>0</v>
      </c>
      <c r="BR134" s="675">
        <v>0</v>
      </c>
      <c r="BS134" s="652">
        <f t="shared" si="68"/>
        <v>5.2770000000000001</v>
      </c>
      <c r="BT134" s="650">
        <f t="shared" si="69"/>
        <v>850677.87201765855</v>
      </c>
      <c r="BV134" s="668"/>
      <c r="BW134" s="674"/>
      <c r="BX134" s="674"/>
      <c r="BY134" s="675"/>
      <c r="BZ134" s="675"/>
      <c r="CA134" s="662"/>
      <c r="CB134" s="662"/>
      <c r="CC134" s="662"/>
      <c r="CD134" s="675"/>
      <c r="CF134" s="671"/>
      <c r="CG134" s="661"/>
      <c r="CH134" s="661"/>
      <c r="CI134" s="661"/>
      <c r="CJ134" s="88"/>
      <c r="CK134" s="86"/>
      <c r="CL134" s="86"/>
      <c r="CM134" s="87"/>
      <c r="CN134" s="86"/>
      <c r="CO134" s="86"/>
      <c r="CP134" s="86"/>
      <c r="CQ134" s="87"/>
    </row>
    <row r="135" spans="1:95" ht="17.25" customHeight="1" x14ac:dyDescent="0.25">
      <c r="A135" s="664">
        <v>130</v>
      </c>
      <c r="B135" s="647" t="s">
        <v>528</v>
      </c>
      <c r="C135" s="648" t="s">
        <v>677</v>
      </c>
      <c r="D135" s="653">
        <v>3708</v>
      </c>
      <c r="E135" s="654">
        <v>80</v>
      </c>
      <c r="F135" s="567">
        <v>0</v>
      </c>
      <c r="G135" s="567">
        <v>235</v>
      </c>
      <c r="H135" s="569">
        <v>140</v>
      </c>
      <c r="I135" s="654">
        <v>82</v>
      </c>
      <c r="J135" s="567">
        <v>0</v>
      </c>
      <c r="K135" s="567">
        <v>240</v>
      </c>
      <c r="L135" s="569">
        <v>138</v>
      </c>
      <c r="M135" s="655">
        <v>2</v>
      </c>
      <c r="N135" s="656">
        <v>0</v>
      </c>
      <c r="O135" s="649">
        <v>770578.48969097098</v>
      </c>
      <c r="P135" s="649">
        <f t="shared" ref="P135:P198" si="70">IF(I135=0,0,O135/I135)</f>
        <v>9397.2986547679393</v>
      </c>
      <c r="Q135" s="649">
        <f t="shared" ref="Q135:Q198" si="71">M135*P135</f>
        <v>18794.597309535879</v>
      </c>
      <c r="R135" s="649">
        <f t="shared" ref="R135:R198" si="72">N135*P135</f>
        <v>0</v>
      </c>
      <c r="S135" s="660">
        <v>0</v>
      </c>
      <c r="T135" s="649">
        <f t="shared" ref="T135:T198" si="73">IF(I135=0,0,S135/I135)</f>
        <v>0</v>
      </c>
      <c r="U135" s="649">
        <f t="shared" ref="U135:U198" si="74">M135*T135</f>
        <v>0</v>
      </c>
      <c r="V135" s="650">
        <f t="shared" ref="V135:V198" si="75">N135*T135</f>
        <v>0</v>
      </c>
      <c r="W135" s="655">
        <v>0</v>
      </c>
      <c r="X135" s="656">
        <v>0</v>
      </c>
      <c r="Y135" s="661">
        <v>0</v>
      </c>
      <c r="Z135" s="649">
        <f t="shared" ref="Z135:Z198" si="76">IF(J135=0,0,Y135/J135)</f>
        <v>0</v>
      </c>
      <c r="AA135" s="649">
        <f t="shared" ref="AA135:AA198" si="77">W135*Z135</f>
        <v>0</v>
      </c>
      <c r="AB135" s="649">
        <f t="shared" ref="AB135:AB198" si="78">X135*Z135</f>
        <v>0</v>
      </c>
      <c r="AC135" s="661">
        <v>0</v>
      </c>
      <c r="AD135" s="649">
        <f t="shared" ref="AD135:AD198" si="79">IF(J135=0,0,AC135/J135)</f>
        <v>0</v>
      </c>
      <c r="AE135" s="649">
        <f t="shared" ref="AE135:AE198" si="80">W135*AD135</f>
        <v>0</v>
      </c>
      <c r="AF135" s="650">
        <f t="shared" ref="AF135:AF198" si="81">AD135*X135</f>
        <v>0</v>
      </c>
      <c r="AG135" s="655">
        <v>5</v>
      </c>
      <c r="AH135" s="656">
        <v>0</v>
      </c>
      <c r="AI135" s="661">
        <v>3032970.20609221</v>
      </c>
      <c r="AJ135" s="649">
        <f t="shared" ref="AJ135:AJ198" si="82">IF(K135=0,0,AI135/K135)</f>
        <v>12637.375858717542</v>
      </c>
      <c r="AK135" s="649">
        <f t="shared" ref="AK135:AK198" si="83">AG135*AJ135</f>
        <v>63186.879293587706</v>
      </c>
      <c r="AL135" s="649">
        <f t="shared" ref="AL135:AL198" si="84">AH135*AJ135</f>
        <v>0</v>
      </c>
      <c r="AM135" s="661">
        <v>0</v>
      </c>
      <c r="AN135" s="649">
        <f t="shared" ref="AN135:AN198" si="85">IF(K135=0,0,AM135/K135)</f>
        <v>0</v>
      </c>
      <c r="AO135" s="649">
        <f t="shared" ref="AO135:AO198" si="86">AG135*AN135</f>
        <v>0</v>
      </c>
      <c r="AP135" s="650">
        <f t="shared" ref="AP135:AP198" si="87">AN135*AH135</f>
        <v>0</v>
      </c>
      <c r="AQ135" s="655">
        <v>3</v>
      </c>
      <c r="AR135" s="656">
        <v>0</v>
      </c>
      <c r="AS135" s="661">
        <v>1813585.13917866</v>
      </c>
      <c r="AT135" s="649">
        <f t="shared" ref="AT135:AT198" si="88">IF(L135=0,0,AS135/L135)</f>
        <v>13141.921298396086</v>
      </c>
      <c r="AU135" s="649">
        <f t="shared" ref="AU135:AU198" si="89">AQ135*AT135</f>
        <v>39425.763895188255</v>
      </c>
      <c r="AV135" s="649">
        <f t="shared" ref="AV135:AV198" si="90">AR135*AT135</f>
        <v>0</v>
      </c>
      <c r="AW135" s="661">
        <v>0</v>
      </c>
      <c r="AX135" s="649">
        <f t="shared" ref="AX135:AX198" si="91">IF(L135=0,0,AW135/L135)</f>
        <v>0</v>
      </c>
      <c r="AY135" s="649">
        <f t="shared" ref="AY135:AY198" si="92">AQ135*AX135</f>
        <v>0</v>
      </c>
      <c r="AZ135" s="650">
        <f t="shared" ref="AZ135:AZ198" si="93">AR135*AX135</f>
        <v>0</v>
      </c>
      <c r="BA135" s="651">
        <v>1.78</v>
      </c>
      <c r="BB135" s="649">
        <f t="shared" ref="BB135:BB198" si="94">E135*BA135</f>
        <v>142.4</v>
      </c>
      <c r="BC135" s="649">
        <f t="shared" ref="BC135:BC198" si="95">F135*BA135</f>
        <v>0</v>
      </c>
      <c r="BD135" s="649">
        <f t="shared" ref="BD135:BD198" si="96">G135*BA135</f>
        <v>418.3</v>
      </c>
      <c r="BE135" s="650">
        <f t="shared" ref="BE135:BE198" si="97">H135*BA135</f>
        <v>249.20000000000002</v>
      </c>
      <c r="BF135" s="651">
        <v>1</v>
      </c>
      <c r="BG135" s="649">
        <f t="shared" ref="BG135:BG198" si="98">E135*BF135</f>
        <v>80</v>
      </c>
      <c r="BH135" s="649">
        <f t="shared" ref="BH135:BH198" si="99">F135*BF135</f>
        <v>0</v>
      </c>
      <c r="BI135" s="649">
        <f t="shared" ref="BI135:BI198" si="100">G135*BF135</f>
        <v>235</v>
      </c>
      <c r="BJ135" s="650">
        <f t="shared" ref="BJ135:BJ198" si="101">H135*BF135</f>
        <v>140</v>
      </c>
      <c r="BK135" s="674">
        <v>4.78012044730235</v>
      </c>
      <c r="BL135" s="674">
        <v>0</v>
      </c>
      <c r="BM135" s="675">
        <v>0</v>
      </c>
      <c r="BN135" s="675">
        <v>0</v>
      </c>
      <c r="BO135" s="662">
        <v>18.814388270835799</v>
      </c>
      <c r="BP135" s="662">
        <v>0</v>
      </c>
      <c r="BQ135" s="662">
        <v>11.250191281861801</v>
      </c>
      <c r="BR135" s="675">
        <v>0</v>
      </c>
      <c r="BS135" s="652">
        <f t="shared" ref="BS135:BS198" si="102">BK135+BL135+BM135+BN135+BO135+BP135+BQ135+BR135</f>
        <v>34.844699999999953</v>
      </c>
      <c r="BT135" s="650">
        <f t="shared" ref="BT135:BT198" si="103">BS135*C$5</f>
        <v>5617133.8349618465</v>
      </c>
      <c r="BV135" s="668"/>
      <c r="BW135" s="674"/>
      <c r="BX135" s="674"/>
      <c r="BY135" s="675"/>
      <c r="BZ135" s="675"/>
      <c r="CA135" s="662"/>
      <c r="CB135" s="662"/>
      <c r="CC135" s="662"/>
      <c r="CD135" s="675"/>
      <c r="CF135" s="671"/>
      <c r="CG135" s="661"/>
      <c r="CH135" s="661"/>
      <c r="CI135" s="661"/>
      <c r="CJ135" s="88"/>
      <c r="CK135" s="86"/>
      <c r="CL135" s="86"/>
      <c r="CM135" s="87"/>
      <c r="CN135" s="86"/>
      <c r="CO135" s="86"/>
      <c r="CP135" s="86"/>
      <c r="CQ135" s="87"/>
    </row>
    <row r="136" spans="1:95" ht="17.25" customHeight="1" x14ac:dyDescent="0.25">
      <c r="A136" s="664">
        <v>131</v>
      </c>
      <c r="B136" s="647" t="s">
        <v>106</v>
      </c>
      <c r="C136" s="648" t="s">
        <v>678</v>
      </c>
      <c r="D136" s="653">
        <v>1171</v>
      </c>
      <c r="E136" s="654">
        <v>17</v>
      </c>
      <c r="F136" s="567">
        <v>0</v>
      </c>
      <c r="G136" s="567">
        <v>39</v>
      </c>
      <c r="H136" s="569">
        <v>29</v>
      </c>
      <c r="I136" s="654">
        <v>16</v>
      </c>
      <c r="J136" s="567">
        <v>0</v>
      </c>
      <c r="K136" s="567">
        <v>41</v>
      </c>
      <c r="L136" s="569">
        <v>26</v>
      </c>
      <c r="M136" s="655">
        <v>0</v>
      </c>
      <c r="N136" s="656">
        <v>0</v>
      </c>
      <c r="O136" s="649">
        <v>166921.8253193</v>
      </c>
      <c r="P136" s="649">
        <f t="shared" si="70"/>
        <v>10432.61408245625</v>
      </c>
      <c r="Q136" s="649">
        <f t="shared" si="71"/>
        <v>0</v>
      </c>
      <c r="R136" s="649">
        <f t="shared" si="72"/>
        <v>0</v>
      </c>
      <c r="S136" s="660">
        <v>0</v>
      </c>
      <c r="T136" s="649">
        <f t="shared" si="73"/>
        <v>0</v>
      </c>
      <c r="U136" s="649">
        <f t="shared" si="74"/>
        <v>0</v>
      </c>
      <c r="V136" s="650">
        <f t="shared" si="75"/>
        <v>0</v>
      </c>
      <c r="W136" s="655">
        <v>0</v>
      </c>
      <c r="X136" s="656">
        <v>0</v>
      </c>
      <c r="Y136" s="661">
        <v>0</v>
      </c>
      <c r="Z136" s="649">
        <f t="shared" si="76"/>
        <v>0</v>
      </c>
      <c r="AA136" s="649">
        <f t="shared" si="77"/>
        <v>0</v>
      </c>
      <c r="AB136" s="649">
        <f t="shared" si="78"/>
        <v>0</v>
      </c>
      <c r="AC136" s="661">
        <v>0</v>
      </c>
      <c r="AD136" s="649">
        <f t="shared" si="79"/>
        <v>0</v>
      </c>
      <c r="AE136" s="649">
        <f t="shared" si="80"/>
        <v>0</v>
      </c>
      <c r="AF136" s="650">
        <f t="shared" si="81"/>
        <v>0</v>
      </c>
      <c r="AG136" s="655">
        <v>1</v>
      </c>
      <c r="AH136" s="656">
        <v>0</v>
      </c>
      <c r="AI136" s="661">
        <v>618436.01687863702</v>
      </c>
      <c r="AJ136" s="649">
        <f t="shared" si="82"/>
        <v>15083.805289722854</v>
      </c>
      <c r="AK136" s="649">
        <f t="shared" si="83"/>
        <v>15083.805289722854</v>
      </c>
      <c r="AL136" s="649">
        <f t="shared" si="84"/>
        <v>0</v>
      </c>
      <c r="AM136" s="661">
        <v>134757.72122227799</v>
      </c>
      <c r="AN136" s="649">
        <f t="shared" si="85"/>
        <v>3286.7736883482439</v>
      </c>
      <c r="AO136" s="649">
        <f t="shared" si="86"/>
        <v>3286.7736883482439</v>
      </c>
      <c r="AP136" s="650">
        <f t="shared" si="87"/>
        <v>0</v>
      </c>
      <c r="AQ136" s="655">
        <v>0</v>
      </c>
      <c r="AR136" s="656">
        <v>0</v>
      </c>
      <c r="AS136" s="661">
        <v>435520.30865582899</v>
      </c>
      <c r="AT136" s="649">
        <f t="shared" si="88"/>
        <v>16750.78110214727</v>
      </c>
      <c r="AU136" s="649">
        <f t="shared" si="89"/>
        <v>0</v>
      </c>
      <c r="AV136" s="649">
        <f t="shared" si="90"/>
        <v>0</v>
      </c>
      <c r="AW136" s="661">
        <v>0</v>
      </c>
      <c r="AX136" s="649">
        <f t="shared" si="91"/>
        <v>0</v>
      </c>
      <c r="AY136" s="649">
        <f t="shared" si="92"/>
        <v>0</v>
      </c>
      <c r="AZ136" s="650">
        <f t="shared" si="93"/>
        <v>0</v>
      </c>
      <c r="BA136" s="651">
        <v>1.92</v>
      </c>
      <c r="BB136" s="649">
        <f t="shared" si="94"/>
        <v>32.64</v>
      </c>
      <c r="BC136" s="649">
        <f t="shared" si="95"/>
        <v>0</v>
      </c>
      <c r="BD136" s="649">
        <f t="shared" si="96"/>
        <v>74.88</v>
      </c>
      <c r="BE136" s="650">
        <f t="shared" si="97"/>
        <v>55.68</v>
      </c>
      <c r="BF136" s="651">
        <v>1.26</v>
      </c>
      <c r="BG136" s="649">
        <f t="shared" si="98"/>
        <v>21.42</v>
      </c>
      <c r="BH136" s="649">
        <f t="shared" si="99"/>
        <v>0</v>
      </c>
      <c r="BI136" s="649">
        <f t="shared" si="100"/>
        <v>49.14</v>
      </c>
      <c r="BJ136" s="650">
        <f t="shared" si="101"/>
        <v>36.54</v>
      </c>
      <c r="BK136" s="674">
        <v>1.0354641882487601</v>
      </c>
      <c r="BL136" s="674">
        <v>0</v>
      </c>
      <c r="BM136" s="675">
        <v>0</v>
      </c>
      <c r="BN136" s="675">
        <v>0</v>
      </c>
      <c r="BO136" s="662">
        <v>3.8363368419683401</v>
      </c>
      <c r="BP136" s="662">
        <v>0.83594098104764003</v>
      </c>
      <c r="BQ136" s="662">
        <v>2.7016579887352501</v>
      </c>
      <c r="BR136" s="675">
        <v>0</v>
      </c>
      <c r="BS136" s="652">
        <f t="shared" si="102"/>
        <v>8.4093999999999909</v>
      </c>
      <c r="BT136" s="650">
        <f t="shared" si="103"/>
        <v>1355635.872076045</v>
      </c>
      <c r="BV136" s="668"/>
      <c r="BW136" s="674"/>
      <c r="BX136" s="674"/>
      <c r="BY136" s="675"/>
      <c r="BZ136" s="675"/>
      <c r="CA136" s="662"/>
      <c r="CB136" s="662"/>
      <c r="CC136" s="662"/>
      <c r="CD136" s="675"/>
      <c r="CF136" s="671"/>
      <c r="CG136" s="661"/>
      <c r="CH136" s="661"/>
      <c r="CI136" s="661"/>
      <c r="CJ136" s="88"/>
      <c r="CK136" s="86"/>
      <c r="CL136" s="86"/>
      <c r="CM136" s="87"/>
      <c r="CN136" s="86"/>
      <c r="CO136" s="86"/>
      <c r="CP136" s="86"/>
      <c r="CQ136" s="87"/>
    </row>
    <row r="137" spans="1:95" ht="17.25" customHeight="1" x14ac:dyDescent="0.25">
      <c r="A137" s="664">
        <v>132</v>
      </c>
      <c r="B137" s="647" t="s">
        <v>107</v>
      </c>
      <c r="C137" s="648" t="s">
        <v>679</v>
      </c>
      <c r="D137" s="653">
        <v>2610</v>
      </c>
      <c r="E137" s="654">
        <v>36</v>
      </c>
      <c r="F137" s="567">
        <v>17</v>
      </c>
      <c r="G137" s="567">
        <v>137</v>
      </c>
      <c r="H137" s="569">
        <v>81</v>
      </c>
      <c r="I137" s="654">
        <v>36</v>
      </c>
      <c r="J137" s="567">
        <v>24</v>
      </c>
      <c r="K137" s="567">
        <v>155</v>
      </c>
      <c r="L137" s="569">
        <v>31</v>
      </c>
      <c r="M137" s="655">
        <v>0</v>
      </c>
      <c r="N137" s="656">
        <v>0</v>
      </c>
      <c r="O137" s="649">
        <v>344830.42279262998</v>
      </c>
      <c r="P137" s="649">
        <f t="shared" si="70"/>
        <v>9578.6228553508336</v>
      </c>
      <c r="Q137" s="649">
        <f t="shared" si="71"/>
        <v>0</v>
      </c>
      <c r="R137" s="649">
        <f t="shared" si="72"/>
        <v>0</v>
      </c>
      <c r="S137" s="660">
        <v>0</v>
      </c>
      <c r="T137" s="649">
        <f t="shared" si="73"/>
        <v>0</v>
      </c>
      <c r="U137" s="649">
        <f t="shared" si="74"/>
        <v>0</v>
      </c>
      <c r="V137" s="650">
        <f t="shared" si="75"/>
        <v>0</v>
      </c>
      <c r="W137" s="655">
        <v>0</v>
      </c>
      <c r="X137" s="656">
        <v>0</v>
      </c>
      <c r="Y137" s="661">
        <v>183030.786083713</v>
      </c>
      <c r="Z137" s="649">
        <f t="shared" si="76"/>
        <v>7626.2827534880416</v>
      </c>
      <c r="AA137" s="649">
        <f t="shared" si="77"/>
        <v>0</v>
      </c>
      <c r="AB137" s="649">
        <f t="shared" si="78"/>
        <v>0</v>
      </c>
      <c r="AC137" s="661">
        <v>0</v>
      </c>
      <c r="AD137" s="649">
        <f t="shared" si="79"/>
        <v>0</v>
      </c>
      <c r="AE137" s="649">
        <f t="shared" si="80"/>
        <v>0</v>
      </c>
      <c r="AF137" s="650">
        <f t="shared" si="81"/>
        <v>0</v>
      </c>
      <c r="AG137" s="655">
        <v>0</v>
      </c>
      <c r="AH137" s="656">
        <v>0</v>
      </c>
      <c r="AI137" s="661">
        <v>1718633.4211621</v>
      </c>
      <c r="AJ137" s="649">
        <f t="shared" si="82"/>
        <v>11087.957555884517</v>
      </c>
      <c r="AK137" s="649">
        <f t="shared" si="83"/>
        <v>0</v>
      </c>
      <c r="AL137" s="649">
        <f t="shared" si="84"/>
        <v>0</v>
      </c>
      <c r="AM137" s="661">
        <v>296919.733061095</v>
      </c>
      <c r="AN137" s="649">
        <f t="shared" si="85"/>
        <v>1915.6111810393227</v>
      </c>
      <c r="AO137" s="649">
        <f t="shared" si="86"/>
        <v>0</v>
      </c>
      <c r="AP137" s="650">
        <f t="shared" si="87"/>
        <v>0</v>
      </c>
      <c r="AQ137" s="655">
        <v>0</v>
      </c>
      <c r="AR137" s="656">
        <v>0</v>
      </c>
      <c r="AS137" s="661">
        <v>532325.37439057999</v>
      </c>
      <c r="AT137" s="649">
        <f t="shared" si="88"/>
        <v>17171.78627066387</v>
      </c>
      <c r="AU137" s="649">
        <f t="shared" si="89"/>
        <v>0</v>
      </c>
      <c r="AV137" s="649">
        <f t="shared" si="90"/>
        <v>0</v>
      </c>
      <c r="AW137" s="661">
        <v>0</v>
      </c>
      <c r="AX137" s="649">
        <f t="shared" si="91"/>
        <v>0</v>
      </c>
      <c r="AY137" s="649">
        <f t="shared" si="92"/>
        <v>0</v>
      </c>
      <c r="AZ137" s="650">
        <f t="shared" si="93"/>
        <v>0</v>
      </c>
      <c r="BA137" s="651">
        <v>1.39</v>
      </c>
      <c r="BB137" s="649">
        <f t="shared" si="94"/>
        <v>50.04</v>
      </c>
      <c r="BC137" s="649">
        <f t="shared" si="95"/>
        <v>23.63</v>
      </c>
      <c r="BD137" s="649">
        <f t="shared" si="96"/>
        <v>190.42999999999998</v>
      </c>
      <c r="BE137" s="650">
        <f t="shared" si="97"/>
        <v>112.58999999999999</v>
      </c>
      <c r="BF137" s="651">
        <v>1.1299999999999999</v>
      </c>
      <c r="BG137" s="649">
        <f t="shared" si="98"/>
        <v>40.679999999999993</v>
      </c>
      <c r="BH137" s="649">
        <f t="shared" si="99"/>
        <v>19.209999999999997</v>
      </c>
      <c r="BI137" s="649">
        <f t="shared" si="100"/>
        <v>154.80999999999997</v>
      </c>
      <c r="BJ137" s="650">
        <f t="shared" si="101"/>
        <v>91.529999999999987</v>
      </c>
      <c r="BK137" s="674">
        <v>2.1390824904858201</v>
      </c>
      <c r="BL137" s="674">
        <v>0</v>
      </c>
      <c r="BM137" s="675">
        <v>1.1353927143689799</v>
      </c>
      <c r="BN137" s="675">
        <v>0</v>
      </c>
      <c r="BO137" s="662">
        <v>10.6611784105325</v>
      </c>
      <c r="BP137" s="662">
        <v>1.84187867452943</v>
      </c>
      <c r="BQ137" s="662">
        <v>3.3021677100833098</v>
      </c>
      <c r="BR137" s="675">
        <v>0</v>
      </c>
      <c r="BS137" s="652">
        <f t="shared" si="102"/>
        <v>19.079700000000042</v>
      </c>
      <c r="BT137" s="650">
        <f t="shared" si="103"/>
        <v>3075739.7374901185</v>
      </c>
      <c r="BV137" s="668"/>
      <c r="BW137" s="674"/>
      <c r="BX137" s="674"/>
      <c r="BY137" s="675"/>
      <c r="BZ137" s="675"/>
      <c r="CA137" s="662"/>
      <c r="CB137" s="662"/>
      <c r="CC137" s="662"/>
      <c r="CD137" s="675"/>
      <c r="CF137" s="671"/>
      <c r="CG137" s="661"/>
      <c r="CH137" s="661"/>
      <c r="CI137" s="661"/>
      <c r="CJ137" s="88"/>
      <c r="CK137" s="86"/>
      <c r="CL137" s="86"/>
      <c r="CM137" s="87"/>
      <c r="CN137" s="86"/>
      <c r="CO137" s="86"/>
      <c r="CP137" s="86"/>
      <c r="CQ137" s="87"/>
    </row>
    <row r="138" spans="1:95" ht="17.25" customHeight="1" x14ac:dyDescent="0.25">
      <c r="A138" s="664">
        <v>133</v>
      </c>
      <c r="B138" s="647" t="s">
        <v>482</v>
      </c>
      <c r="C138" s="648" t="s">
        <v>680</v>
      </c>
      <c r="D138" s="653">
        <v>3317</v>
      </c>
      <c r="E138" s="654">
        <v>39</v>
      </c>
      <c r="F138" s="567">
        <v>32</v>
      </c>
      <c r="G138" s="567">
        <v>155</v>
      </c>
      <c r="H138" s="569">
        <v>83</v>
      </c>
      <c r="I138" s="654">
        <v>40</v>
      </c>
      <c r="J138" s="567">
        <v>95</v>
      </c>
      <c r="K138" s="567">
        <v>215</v>
      </c>
      <c r="L138" s="569">
        <v>126</v>
      </c>
      <c r="M138" s="655">
        <v>1</v>
      </c>
      <c r="N138" s="656">
        <v>0</v>
      </c>
      <c r="O138" s="649">
        <v>368472.52078025398</v>
      </c>
      <c r="P138" s="649">
        <f t="shared" si="70"/>
        <v>9211.8130195063495</v>
      </c>
      <c r="Q138" s="649">
        <f t="shared" si="71"/>
        <v>9211.8130195063495</v>
      </c>
      <c r="R138" s="649">
        <f t="shared" si="72"/>
        <v>0</v>
      </c>
      <c r="S138" s="660">
        <v>0</v>
      </c>
      <c r="T138" s="649">
        <f t="shared" si="73"/>
        <v>0</v>
      </c>
      <c r="U138" s="649">
        <f t="shared" si="74"/>
        <v>0</v>
      </c>
      <c r="V138" s="650">
        <f t="shared" si="75"/>
        <v>0</v>
      </c>
      <c r="W138" s="655">
        <v>0</v>
      </c>
      <c r="X138" s="656">
        <v>0</v>
      </c>
      <c r="Y138" s="661">
        <v>1038082.7496421</v>
      </c>
      <c r="Z138" s="649">
        <f t="shared" si="76"/>
        <v>10927.186838337895</v>
      </c>
      <c r="AA138" s="649">
        <f t="shared" si="77"/>
        <v>0</v>
      </c>
      <c r="AB138" s="649">
        <f t="shared" si="78"/>
        <v>0</v>
      </c>
      <c r="AC138" s="661">
        <v>0</v>
      </c>
      <c r="AD138" s="649">
        <f t="shared" si="79"/>
        <v>0</v>
      </c>
      <c r="AE138" s="649">
        <f t="shared" si="80"/>
        <v>0</v>
      </c>
      <c r="AF138" s="650">
        <f t="shared" si="81"/>
        <v>0</v>
      </c>
      <c r="AG138" s="655">
        <v>4</v>
      </c>
      <c r="AH138" s="656">
        <v>0</v>
      </c>
      <c r="AI138" s="661">
        <v>2348663.5372265601</v>
      </c>
      <c r="AJ138" s="649">
        <f t="shared" si="82"/>
        <v>10924.016452216558</v>
      </c>
      <c r="AK138" s="649">
        <f t="shared" si="83"/>
        <v>43696.065808866231</v>
      </c>
      <c r="AL138" s="649">
        <f t="shared" si="84"/>
        <v>0</v>
      </c>
      <c r="AM138" s="661">
        <v>788538.56497308903</v>
      </c>
      <c r="AN138" s="649">
        <f t="shared" si="85"/>
        <v>3667.6212324329722</v>
      </c>
      <c r="AO138" s="649">
        <f t="shared" si="86"/>
        <v>14670.484929731889</v>
      </c>
      <c r="AP138" s="650">
        <f t="shared" si="87"/>
        <v>0</v>
      </c>
      <c r="AQ138" s="655">
        <v>3</v>
      </c>
      <c r="AR138" s="656">
        <v>1</v>
      </c>
      <c r="AS138" s="661">
        <v>1882286.16368481</v>
      </c>
      <c r="AT138" s="649">
        <f t="shared" si="88"/>
        <v>14938.779076863571</v>
      </c>
      <c r="AU138" s="649">
        <f t="shared" si="89"/>
        <v>44816.337230590711</v>
      </c>
      <c r="AV138" s="649">
        <f t="shared" si="90"/>
        <v>14938.779076863571</v>
      </c>
      <c r="AW138" s="661">
        <v>0</v>
      </c>
      <c r="AX138" s="649">
        <f t="shared" si="91"/>
        <v>0</v>
      </c>
      <c r="AY138" s="649">
        <f t="shared" si="92"/>
        <v>0</v>
      </c>
      <c r="AZ138" s="650">
        <f t="shared" si="93"/>
        <v>0</v>
      </c>
      <c r="BA138" s="651">
        <v>1.51</v>
      </c>
      <c r="BB138" s="649">
        <f t="shared" si="94"/>
        <v>58.89</v>
      </c>
      <c r="BC138" s="649">
        <f t="shared" si="95"/>
        <v>48.32</v>
      </c>
      <c r="BD138" s="649">
        <f t="shared" si="96"/>
        <v>234.05</v>
      </c>
      <c r="BE138" s="650">
        <f t="shared" si="97"/>
        <v>125.33</v>
      </c>
      <c r="BF138" s="651">
        <v>1.23</v>
      </c>
      <c r="BG138" s="649">
        <f t="shared" si="98"/>
        <v>47.97</v>
      </c>
      <c r="BH138" s="649">
        <f t="shared" si="99"/>
        <v>39.36</v>
      </c>
      <c r="BI138" s="649">
        <f t="shared" si="100"/>
        <v>190.65</v>
      </c>
      <c r="BJ138" s="650">
        <f t="shared" si="101"/>
        <v>102.09</v>
      </c>
      <c r="BK138" s="674">
        <v>2.2857412378031601</v>
      </c>
      <c r="BL138" s="674">
        <v>0</v>
      </c>
      <c r="BM138" s="675">
        <v>6.4395264647810802</v>
      </c>
      <c r="BN138" s="675">
        <v>0</v>
      </c>
      <c r="BO138" s="662">
        <v>14.5694367910951</v>
      </c>
      <c r="BP138" s="662">
        <v>4.8915319702551496</v>
      </c>
      <c r="BQ138" s="662">
        <v>11.6763635360655</v>
      </c>
      <c r="BR138" s="675">
        <v>0</v>
      </c>
      <c r="BS138" s="652">
        <f t="shared" si="102"/>
        <v>39.862599999999993</v>
      </c>
      <c r="BT138" s="650">
        <f t="shared" si="103"/>
        <v>6426043.5363068236</v>
      </c>
      <c r="BV138" s="668"/>
      <c r="BW138" s="674"/>
      <c r="BX138" s="674"/>
      <c r="BY138" s="675"/>
      <c r="BZ138" s="675"/>
      <c r="CA138" s="662"/>
      <c r="CB138" s="662"/>
      <c r="CC138" s="662"/>
      <c r="CD138" s="675"/>
      <c r="CF138" s="671"/>
      <c r="CG138" s="661"/>
      <c r="CH138" s="661"/>
      <c r="CI138" s="661"/>
      <c r="CJ138" s="88"/>
      <c r="CK138" s="86"/>
      <c r="CL138" s="86"/>
      <c r="CM138" s="87"/>
      <c r="CN138" s="86"/>
      <c r="CO138" s="86"/>
      <c r="CP138" s="86"/>
      <c r="CQ138" s="87"/>
    </row>
    <row r="139" spans="1:95" ht="17.25" customHeight="1" x14ac:dyDescent="0.25">
      <c r="A139" s="664">
        <v>134</v>
      </c>
      <c r="B139" s="647" t="s">
        <v>108</v>
      </c>
      <c r="C139" s="648" t="s">
        <v>681</v>
      </c>
      <c r="D139" s="653">
        <v>498</v>
      </c>
      <c r="E139" s="654">
        <v>0</v>
      </c>
      <c r="F139" s="567">
        <v>13</v>
      </c>
      <c r="G139" s="567">
        <v>12</v>
      </c>
      <c r="H139" s="569">
        <v>10</v>
      </c>
      <c r="I139" s="654">
        <v>0</v>
      </c>
      <c r="J139" s="567">
        <v>0</v>
      </c>
      <c r="K139" s="567">
        <v>0</v>
      </c>
      <c r="L139" s="569">
        <v>0</v>
      </c>
      <c r="M139" s="655">
        <v>0</v>
      </c>
      <c r="N139" s="656">
        <v>0</v>
      </c>
      <c r="O139" s="649">
        <v>0</v>
      </c>
      <c r="P139" s="649">
        <f t="shared" si="70"/>
        <v>0</v>
      </c>
      <c r="Q139" s="649">
        <f t="shared" si="71"/>
        <v>0</v>
      </c>
      <c r="R139" s="649">
        <f t="shared" si="72"/>
        <v>0</v>
      </c>
      <c r="S139" s="660">
        <v>0</v>
      </c>
      <c r="T139" s="649">
        <f t="shared" si="73"/>
        <v>0</v>
      </c>
      <c r="U139" s="649">
        <f t="shared" si="74"/>
        <v>0</v>
      </c>
      <c r="V139" s="650">
        <f t="shared" si="75"/>
        <v>0</v>
      </c>
      <c r="W139" s="655">
        <v>0</v>
      </c>
      <c r="X139" s="656">
        <v>0</v>
      </c>
      <c r="Y139" s="661">
        <v>0</v>
      </c>
      <c r="Z139" s="649">
        <f t="shared" si="76"/>
        <v>0</v>
      </c>
      <c r="AA139" s="649">
        <f t="shared" si="77"/>
        <v>0</v>
      </c>
      <c r="AB139" s="649">
        <f t="shared" si="78"/>
        <v>0</v>
      </c>
      <c r="AC139" s="661">
        <v>0</v>
      </c>
      <c r="AD139" s="649">
        <f t="shared" si="79"/>
        <v>0</v>
      </c>
      <c r="AE139" s="649">
        <f t="shared" si="80"/>
        <v>0</v>
      </c>
      <c r="AF139" s="650">
        <f t="shared" si="81"/>
        <v>0</v>
      </c>
      <c r="AG139" s="655">
        <v>0</v>
      </c>
      <c r="AH139" s="656">
        <v>0</v>
      </c>
      <c r="AI139" s="661">
        <v>0</v>
      </c>
      <c r="AJ139" s="649">
        <f t="shared" si="82"/>
        <v>0</v>
      </c>
      <c r="AK139" s="649">
        <f t="shared" si="83"/>
        <v>0</v>
      </c>
      <c r="AL139" s="649">
        <f t="shared" si="84"/>
        <v>0</v>
      </c>
      <c r="AM139" s="661">
        <v>0</v>
      </c>
      <c r="AN139" s="649">
        <f t="shared" si="85"/>
        <v>0</v>
      </c>
      <c r="AO139" s="649">
        <f t="shared" si="86"/>
        <v>0</v>
      </c>
      <c r="AP139" s="650">
        <f t="shared" si="87"/>
        <v>0</v>
      </c>
      <c r="AQ139" s="655">
        <v>0</v>
      </c>
      <c r="AR139" s="656">
        <v>0</v>
      </c>
      <c r="AS139" s="661">
        <v>0</v>
      </c>
      <c r="AT139" s="649">
        <f t="shared" si="88"/>
        <v>0</v>
      </c>
      <c r="AU139" s="649">
        <f t="shared" si="89"/>
        <v>0</v>
      </c>
      <c r="AV139" s="649">
        <f t="shared" si="90"/>
        <v>0</v>
      </c>
      <c r="AW139" s="661">
        <v>0</v>
      </c>
      <c r="AX139" s="649">
        <f t="shared" si="91"/>
        <v>0</v>
      </c>
      <c r="AY139" s="649">
        <f t="shared" si="92"/>
        <v>0</v>
      </c>
      <c r="AZ139" s="650">
        <f t="shared" si="93"/>
        <v>0</v>
      </c>
      <c r="BA139" s="651">
        <v>1.78</v>
      </c>
      <c r="BB139" s="649">
        <f t="shared" si="94"/>
        <v>0</v>
      </c>
      <c r="BC139" s="649">
        <f t="shared" si="95"/>
        <v>23.14</v>
      </c>
      <c r="BD139" s="649">
        <f t="shared" si="96"/>
        <v>21.36</v>
      </c>
      <c r="BE139" s="650">
        <f t="shared" si="97"/>
        <v>17.8</v>
      </c>
      <c r="BF139" s="651">
        <v>1.19</v>
      </c>
      <c r="BG139" s="649">
        <f t="shared" si="98"/>
        <v>0</v>
      </c>
      <c r="BH139" s="649">
        <f t="shared" si="99"/>
        <v>15.469999999999999</v>
      </c>
      <c r="BI139" s="649">
        <f t="shared" si="100"/>
        <v>14.28</v>
      </c>
      <c r="BJ139" s="650">
        <f t="shared" si="101"/>
        <v>11.899999999999999</v>
      </c>
      <c r="BK139" s="674">
        <v>0</v>
      </c>
      <c r="BL139" s="674">
        <v>0</v>
      </c>
      <c r="BM139" s="675">
        <v>0</v>
      </c>
      <c r="BN139" s="675">
        <v>0</v>
      </c>
      <c r="BO139" s="662">
        <v>0</v>
      </c>
      <c r="BP139" s="662">
        <v>0</v>
      </c>
      <c r="BQ139" s="662">
        <v>0</v>
      </c>
      <c r="BR139" s="675">
        <v>0</v>
      </c>
      <c r="BS139" s="652">
        <f t="shared" si="102"/>
        <v>0</v>
      </c>
      <c r="BT139" s="650">
        <f t="shared" si="103"/>
        <v>0</v>
      </c>
      <c r="BV139" s="668"/>
      <c r="BW139" s="674"/>
      <c r="BX139" s="674"/>
      <c r="BY139" s="675"/>
      <c r="BZ139" s="675"/>
      <c r="CA139" s="662"/>
      <c r="CB139" s="662"/>
      <c r="CC139" s="662"/>
      <c r="CD139" s="675"/>
      <c r="CF139" s="671"/>
      <c r="CG139" s="661"/>
      <c r="CH139" s="661"/>
      <c r="CI139" s="661"/>
      <c r="CJ139" s="88"/>
      <c r="CK139" s="86"/>
      <c r="CL139" s="86"/>
      <c r="CM139" s="87"/>
      <c r="CN139" s="86"/>
      <c r="CO139" s="86"/>
      <c r="CP139" s="86"/>
      <c r="CQ139" s="87"/>
    </row>
    <row r="140" spans="1:95" ht="17.25" customHeight="1" x14ac:dyDescent="0.25">
      <c r="A140" s="664">
        <v>135</v>
      </c>
      <c r="B140" s="647" t="s">
        <v>109</v>
      </c>
      <c r="C140" s="648" t="s">
        <v>682</v>
      </c>
      <c r="D140" s="653">
        <v>411</v>
      </c>
      <c r="E140" s="654">
        <v>0</v>
      </c>
      <c r="F140" s="567">
        <v>20</v>
      </c>
      <c r="G140" s="567">
        <v>12</v>
      </c>
      <c r="H140" s="569">
        <v>11</v>
      </c>
      <c r="I140" s="654">
        <v>0</v>
      </c>
      <c r="J140" s="567">
        <v>21</v>
      </c>
      <c r="K140" s="567">
        <v>12</v>
      </c>
      <c r="L140" s="569">
        <v>0</v>
      </c>
      <c r="M140" s="655">
        <v>0</v>
      </c>
      <c r="N140" s="656">
        <v>0</v>
      </c>
      <c r="O140" s="649">
        <v>0</v>
      </c>
      <c r="P140" s="649">
        <f t="shared" si="70"/>
        <v>0</v>
      </c>
      <c r="Q140" s="649">
        <f t="shared" si="71"/>
        <v>0</v>
      </c>
      <c r="R140" s="649">
        <f t="shared" si="72"/>
        <v>0</v>
      </c>
      <c r="S140" s="660">
        <v>0</v>
      </c>
      <c r="T140" s="649">
        <f t="shared" si="73"/>
        <v>0</v>
      </c>
      <c r="U140" s="649">
        <f t="shared" si="74"/>
        <v>0</v>
      </c>
      <c r="V140" s="650">
        <f t="shared" si="75"/>
        <v>0</v>
      </c>
      <c r="W140" s="655">
        <v>1</v>
      </c>
      <c r="X140" s="656">
        <v>0</v>
      </c>
      <c r="Y140" s="661">
        <v>269042.82837269601</v>
      </c>
      <c r="Z140" s="649">
        <f t="shared" si="76"/>
        <v>12811.563255842668</v>
      </c>
      <c r="AA140" s="649">
        <f t="shared" si="77"/>
        <v>12811.563255842668</v>
      </c>
      <c r="AB140" s="649">
        <f t="shared" si="78"/>
        <v>0</v>
      </c>
      <c r="AC140" s="661">
        <v>0</v>
      </c>
      <c r="AD140" s="649">
        <f t="shared" si="79"/>
        <v>0</v>
      </c>
      <c r="AE140" s="649">
        <f t="shared" si="80"/>
        <v>0</v>
      </c>
      <c r="AF140" s="650">
        <f t="shared" si="81"/>
        <v>0</v>
      </c>
      <c r="AG140" s="655">
        <v>0</v>
      </c>
      <c r="AH140" s="656">
        <v>0</v>
      </c>
      <c r="AI140" s="661">
        <v>259650.853877849</v>
      </c>
      <c r="AJ140" s="649">
        <f t="shared" si="82"/>
        <v>21637.571156487418</v>
      </c>
      <c r="AK140" s="649">
        <f t="shared" si="83"/>
        <v>0</v>
      </c>
      <c r="AL140" s="649">
        <f t="shared" si="84"/>
        <v>0</v>
      </c>
      <c r="AM140" s="661">
        <v>14115.211184711001</v>
      </c>
      <c r="AN140" s="649">
        <f t="shared" si="85"/>
        <v>1176.2675987259167</v>
      </c>
      <c r="AO140" s="649">
        <f t="shared" si="86"/>
        <v>0</v>
      </c>
      <c r="AP140" s="650">
        <f t="shared" si="87"/>
        <v>0</v>
      </c>
      <c r="AQ140" s="655">
        <v>0</v>
      </c>
      <c r="AR140" s="656">
        <v>0</v>
      </c>
      <c r="AS140" s="661">
        <v>0</v>
      </c>
      <c r="AT140" s="649">
        <f t="shared" si="88"/>
        <v>0</v>
      </c>
      <c r="AU140" s="649">
        <f t="shared" si="89"/>
        <v>0</v>
      </c>
      <c r="AV140" s="649">
        <f t="shared" si="90"/>
        <v>0</v>
      </c>
      <c r="AW140" s="661">
        <v>0</v>
      </c>
      <c r="AX140" s="649">
        <f t="shared" si="91"/>
        <v>0</v>
      </c>
      <c r="AY140" s="649">
        <f t="shared" si="92"/>
        <v>0</v>
      </c>
      <c r="AZ140" s="650">
        <f t="shared" si="93"/>
        <v>0</v>
      </c>
      <c r="BA140" s="651">
        <v>1.53</v>
      </c>
      <c r="BB140" s="649">
        <f t="shared" si="94"/>
        <v>0</v>
      </c>
      <c r="BC140" s="649">
        <f t="shared" si="95"/>
        <v>30.6</v>
      </c>
      <c r="BD140" s="649">
        <f t="shared" si="96"/>
        <v>18.36</v>
      </c>
      <c r="BE140" s="650">
        <f t="shared" si="97"/>
        <v>16.830000000000002</v>
      </c>
      <c r="BF140" s="651">
        <v>1.1499999999999999</v>
      </c>
      <c r="BG140" s="649">
        <f t="shared" si="98"/>
        <v>0</v>
      </c>
      <c r="BH140" s="649">
        <f t="shared" si="99"/>
        <v>23</v>
      </c>
      <c r="BI140" s="649">
        <f t="shared" si="100"/>
        <v>13.799999999999999</v>
      </c>
      <c r="BJ140" s="650">
        <f t="shared" si="101"/>
        <v>12.649999999999999</v>
      </c>
      <c r="BK140" s="674">
        <v>0</v>
      </c>
      <c r="BL140" s="674">
        <v>0</v>
      </c>
      <c r="BM140" s="675">
        <v>1.66895020080321</v>
      </c>
      <c r="BN140" s="675">
        <v>0</v>
      </c>
      <c r="BO140" s="662">
        <v>1.61068907630522</v>
      </c>
      <c r="BP140" s="662">
        <v>8.756072289156E-2</v>
      </c>
      <c r="BQ140" s="662">
        <v>0</v>
      </c>
      <c r="BR140" s="675">
        <v>0</v>
      </c>
      <c r="BS140" s="652">
        <f t="shared" si="102"/>
        <v>3.3671999999999898</v>
      </c>
      <c r="BT140" s="650">
        <f t="shared" si="103"/>
        <v>542808.89343525702</v>
      </c>
      <c r="BV140" s="668"/>
      <c r="BW140" s="674"/>
      <c r="BX140" s="674"/>
      <c r="BY140" s="675"/>
      <c r="BZ140" s="675"/>
      <c r="CA140" s="662"/>
      <c r="CB140" s="662"/>
      <c r="CC140" s="662"/>
      <c r="CD140" s="675"/>
      <c r="CF140" s="671"/>
      <c r="CG140" s="661"/>
      <c r="CH140" s="661"/>
      <c r="CI140" s="661"/>
      <c r="CJ140" s="88"/>
      <c r="CK140" s="86"/>
      <c r="CL140" s="86"/>
      <c r="CM140" s="87"/>
      <c r="CN140" s="86"/>
      <c r="CO140" s="86"/>
      <c r="CP140" s="86"/>
      <c r="CQ140" s="87"/>
    </row>
    <row r="141" spans="1:95" ht="17.25" customHeight="1" x14ac:dyDescent="0.25">
      <c r="A141" s="664">
        <v>136</v>
      </c>
      <c r="B141" s="647" t="s">
        <v>110</v>
      </c>
      <c r="C141" s="648" t="s">
        <v>683</v>
      </c>
      <c r="D141" s="653">
        <v>3987</v>
      </c>
      <c r="E141" s="654">
        <v>43</v>
      </c>
      <c r="F141" s="567">
        <v>0</v>
      </c>
      <c r="G141" s="567">
        <v>166</v>
      </c>
      <c r="H141" s="569">
        <v>89</v>
      </c>
      <c r="I141" s="654">
        <v>45</v>
      </c>
      <c r="J141" s="567">
        <v>0</v>
      </c>
      <c r="K141" s="567">
        <v>171</v>
      </c>
      <c r="L141" s="569">
        <v>85</v>
      </c>
      <c r="M141" s="655">
        <v>2</v>
      </c>
      <c r="N141" s="656">
        <v>0</v>
      </c>
      <c r="O141" s="649">
        <v>578929.712876898</v>
      </c>
      <c r="P141" s="649">
        <f t="shared" si="70"/>
        <v>12865.104730597734</v>
      </c>
      <c r="Q141" s="649">
        <f t="shared" si="71"/>
        <v>25730.209461195467</v>
      </c>
      <c r="R141" s="649">
        <f t="shared" si="72"/>
        <v>0</v>
      </c>
      <c r="S141" s="660">
        <v>12218.937412365</v>
      </c>
      <c r="T141" s="649">
        <f t="shared" si="73"/>
        <v>271.53194249699999</v>
      </c>
      <c r="U141" s="649">
        <f t="shared" si="74"/>
        <v>543.06388499399998</v>
      </c>
      <c r="V141" s="650">
        <f t="shared" si="75"/>
        <v>0</v>
      </c>
      <c r="W141" s="655">
        <v>0</v>
      </c>
      <c r="X141" s="656">
        <v>0</v>
      </c>
      <c r="Y141" s="661">
        <v>0</v>
      </c>
      <c r="Z141" s="649">
        <f t="shared" si="76"/>
        <v>0</v>
      </c>
      <c r="AA141" s="649">
        <f t="shared" si="77"/>
        <v>0</v>
      </c>
      <c r="AB141" s="649">
        <f t="shared" si="78"/>
        <v>0</v>
      </c>
      <c r="AC141" s="661">
        <v>0</v>
      </c>
      <c r="AD141" s="649">
        <f t="shared" si="79"/>
        <v>0</v>
      </c>
      <c r="AE141" s="649">
        <f t="shared" si="80"/>
        <v>0</v>
      </c>
      <c r="AF141" s="650">
        <f t="shared" si="81"/>
        <v>0</v>
      </c>
      <c r="AG141" s="655">
        <v>6</v>
      </c>
      <c r="AH141" s="656">
        <v>0</v>
      </c>
      <c r="AI141" s="661">
        <v>1947326.7428272299</v>
      </c>
      <c r="AJ141" s="649">
        <f t="shared" si="82"/>
        <v>11387.875689048127</v>
      </c>
      <c r="AK141" s="649">
        <f t="shared" si="83"/>
        <v>68327.254134288756</v>
      </c>
      <c r="AL141" s="649">
        <f t="shared" si="84"/>
        <v>0</v>
      </c>
      <c r="AM141" s="661">
        <v>364124.33488849801</v>
      </c>
      <c r="AN141" s="649">
        <f t="shared" si="85"/>
        <v>2129.3820753713335</v>
      </c>
      <c r="AO141" s="649">
        <f t="shared" si="86"/>
        <v>12776.292452228001</v>
      </c>
      <c r="AP141" s="650">
        <f t="shared" si="87"/>
        <v>0</v>
      </c>
      <c r="AQ141" s="655">
        <v>0</v>
      </c>
      <c r="AR141" s="656">
        <v>0</v>
      </c>
      <c r="AS141" s="661">
        <v>1275781.0260856</v>
      </c>
      <c r="AT141" s="649">
        <f t="shared" si="88"/>
        <v>15009.18854218353</v>
      </c>
      <c r="AU141" s="649">
        <f t="shared" si="89"/>
        <v>0</v>
      </c>
      <c r="AV141" s="649">
        <f t="shared" si="90"/>
        <v>0</v>
      </c>
      <c r="AW141" s="661">
        <v>0</v>
      </c>
      <c r="AX141" s="649">
        <f t="shared" si="91"/>
        <v>0</v>
      </c>
      <c r="AY141" s="649">
        <f t="shared" si="92"/>
        <v>0</v>
      </c>
      <c r="AZ141" s="650">
        <f t="shared" si="93"/>
        <v>0</v>
      </c>
      <c r="BA141" s="651">
        <v>1.67</v>
      </c>
      <c r="BB141" s="649">
        <f t="shared" si="94"/>
        <v>71.81</v>
      </c>
      <c r="BC141" s="649">
        <f t="shared" si="95"/>
        <v>0</v>
      </c>
      <c r="BD141" s="649">
        <f t="shared" si="96"/>
        <v>277.21999999999997</v>
      </c>
      <c r="BE141" s="650">
        <f t="shared" si="97"/>
        <v>148.63</v>
      </c>
      <c r="BF141" s="651">
        <v>1.32</v>
      </c>
      <c r="BG141" s="649">
        <f t="shared" si="98"/>
        <v>56.760000000000005</v>
      </c>
      <c r="BH141" s="649">
        <f t="shared" si="99"/>
        <v>0</v>
      </c>
      <c r="BI141" s="649">
        <f t="shared" si="100"/>
        <v>219.12</v>
      </c>
      <c r="BJ141" s="650">
        <f t="shared" si="101"/>
        <v>117.48</v>
      </c>
      <c r="BK141" s="674">
        <v>3.5912678527836199</v>
      </c>
      <c r="BL141" s="674">
        <v>7.579759018783E-2</v>
      </c>
      <c r="BM141" s="675">
        <v>0</v>
      </c>
      <c r="BN141" s="675">
        <v>0</v>
      </c>
      <c r="BO141" s="662">
        <v>12.0798289927612</v>
      </c>
      <c r="BP141" s="662">
        <v>2.2587681875974801</v>
      </c>
      <c r="BQ141" s="662">
        <v>7.91403737666983</v>
      </c>
      <c r="BR141" s="675">
        <v>0</v>
      </c>
      <c r="BS141" s="652">
        <f t="shared" si="102"/>
        <v>25.919699999999956</v>
      </c>
      <c r="BT141" s="650">
        <f t="shared" si="103"/>
        <v>4178380.7540905941</v>
      </c>
      <c r="BV141" s="668"/>
      <c r="BW141" s="674"/>
      <c r="BX141" s="674"/>
      <c r="BY141" s="675"/>
      <c r="BZ141" s="675"/>
      <c r="CA141" s="662"/>
      <c r="CB141" s="662"/>
      <c r="CC141" s="662"/>
      <c r="CD141" s="675"/>
      <c r="CF141" s="671"/>
      <c r="CG141" s="661"/>
      <c r="CH141" s="661"/>
      <c r="CI141" s="661"/>
      <c r="CJ141" s="88"/>
      <c r="CK141" s="86"/>
      <c r="CL141" s="86"/>
      <c r="CM141" s="87"/>
      <c r="CN141" s="86"/>
      <c r="CO141" s="86"/>
      <c r="CP141" s="86"/>
      <c r="CQ141" s="87"/>
    </row>
    <row r="142" spans="1:95" ht="17.25" customHeight="1" x14ac:dyDescent="0.25">
      <c r="A142" s="664">
        <v>137</v>
      </c>
      <c r="B142" s="647" t="s">
        <v>111</v>
      </c>
      <c r="C142" s="648" t="s">
        <v>684</v>
      </c>
      <c r="D142" s="653">
        <v>434</v>
      </c>
      <c r="E142" s="654">
        <v>8</v>
      </c>
      <c r="F142" s="567">
        <v>0</v>
      </c>
      <c r="G142" s="567">
        <v>21</v>
      </c>
      <c r="H142" s="569">
        <v>10</v>
      </c>
      <c r="I142" s="654">
        <v>0</v>
      </c>
      <c r="J142" s="567">
        <v>0</v>
      </c>
      <c r="K142" s="567">
        <v>21</v>
      </c>
      <c r="L142" s="569">
        <v>0</v>
      </c>
      <c r="M142" s="655">
        <v>0</v>
      </c>
      <c r="N142" s="656">
        <v>0</v>
      </c>
      <c r="O142" s="649">
        <v>0</v>
      </c>
      <c r="P142" s="649">
        <f t="shared" si="70"/>
        <v>0</v>
      </c>
      <c r="Q142" s="649">
        <f t="shared" si="71"/>
        <v>0</v>
      </c>
      <c r="R142" s="649">
        <f t="shared" si="72"/>
        <v>0</v>
      </c>
      <c r="S142" s="660">
        <v>0</v>
      </c>
      <c r="T142" s="649">
        <f t="shared" si="73"/>
        <v>0</v>
      </c>
      <c r="U142" s="649">
        <f t="shared" si="74"/>
        <v>0</v>
      </c>
      <c r="V142" s="650">
        <f t="shared" si="75"/>
        <v>0</v>
      </c>
      <c r="W142" s="655">
        <v>0</v>
      </c>
      <c r="X142" s="656">
        <v>0</v>
      </c>
      <c r="Y142" s="661">
        <v>0</v>
      </c>
      <c r="Z142" s="649">
        <f t="shared" si="76"/>
        <v>0</v>
      </c>
      <c r="AA142" s="649">
        <f t="shared" si="77"/>
        <v>0</v>
      </c>
      <c r="AB142" s="649">
        <f t="shared" si="78"/>
        <v>0</v>
      </c>
      <c r="AC142" s="661">
        <v>0</v>
      </c>
      <c r="AD142" s="649">
        <f t="shared" si="79"/>
        <v>0</v>
      </c>
      <c r="AE142" s="649">
        <f t="shared" si="80"/>
        <v>0</v>
      </c>
      <c r="AF142" s="650">
        <f t="shared" si="81"/>
        <v>0</v>
      </c>
      <c r="AG142" s="655">
        <v>0</v>
      </c>
      <c r="AH142" s="656">
        <v>0</v>
      </c>
      <c r="AI142" s="661">
        <v>477359.73367797799</v>
      </c>
      <c r="AJ142" s="649">
        <f t="shared" si="82"/>
        <v>22731.415889427524</v>
      </c>
      <c r="AK142" s="649">
        <f t="shared" si="83"/>
        <v>0</v>
      </c>
      <c r="AL142" s="649">
        <f t="shared" si="84"/>
        <v>0</v>
      </c>
      <c r="AM142" s="661">
        <v>0</v>
      </c>
      <c r="AN142" s="649">
        <f t="shared" si="85"/>
        <v>0</v>
      </c>
      <c r="AO142" s="649">
        <f t="shared" si="86"/>
        <v>0</v>
      </c>
      <c r="AP142" s="650">
        <f t="shared" si="87"/>
        <v>0</v>
      </c>
      <c r="AQ142" s="655">
        <v>0</v>
      </c>
      <c r="AR142" s="656">
        <v>0</v>
      </c>
      <c r="AS142" s="661">
        <v>0</v>
      </c>
      <c r="AT142" s="649">
        <f t="shared" si="88"/>
        <v>0</v>
      </c>
      <c r="AU142" s="649">
        <f t="shared" si="89"/>
        <v>0</v>
      </c>
      <c r="AV142" s="649">
        <f t="shared" si="90"/>
        <v>0</v>
      </c>
      <c r="AW142" s="661">
        <v>0</v>
      </c>
      <c r="AX142" s="649">
        <f t="shared" si="91"/>
        <v>0</v>
      </c>
      <c r="AY142" s="649">
        <f t="shared" si="92"/>
        <v>0</v>
      </c>
      <c r="AZ142" s="650">
        <f t="shared" si="93"/>
        <v>0</v>
      </c>
      <c r="BA142" s="651">
        <v>1.5</v>
      </c>
      <c r="BB142" s="649">
        <f t="shared" si="94"/>
        <v>12</v>
      </c>
      <c r="BC142" s="649">
        <f t="shared" si="95"/>
        <v>0</v>
      </c>
      <c r="BD142" s="649">
        <f t="shared" si="96"/>
        <v>31.5</v>
      </c>
      <c r="BE142" s="650">
        <f t="shared" si="97"/>
        <v>15</v>
      </c>
      <c r="BF142" s="651">
        <v>1.22</v>
      </c>
      <c r="BG142" s="649">
        <f t="shared" si="98"/>
        <v>9.76</v>
      </c>
      <c r="BH142" s="649">
        <f t="shared" si="99"/>
        <v>0</v>
      </c>
      <c r="BI142" s="649">
        <f t="shared" si="100"/>
        <v>25.62</v>
      </c>
      <c r="BJ142" s="650">
        <f t="shared" si="101"/>
        <v>12.2</v>
      </c>
      <c r="BK142" s="674">
        <v>0</v>
      </c>
      <c r="BL142" s="674">
        <v>0</v>
      </c>
      <c r="BM142" s="675">
        <v>0</v>
      </c>
      <c r="BN142" s="675">
        <v>0</v>
      </c>
      <c r="BO142" s="662">
        <v>2.9611999999999998</v>
      </c>
      <c r="BP142" s="662">
        <v>0</v>
      </c>
      <c r="BQ142" s="662">
        <v>0</v>
      </c>
      <c r="BR142" s="675">
        <v>0</v>
      </c>
      <c r="BS142" s="652">
        <f t="shared" si="102"/>
        <v>2.9611999999999998</v>
      </c>
      <c r="BT142" s="650">
        <f t="shared" si="103"/>
        <v>477359.73367797805</v>
      </c>
      <c r="BV142" s="668"/>
      <c r="BW142" s="674"/>
      <c r="BX142" s="674"/>
      <c r="BY142" s="675"/>
      <c r="BZ142" s="675"/>
      <c r="CA142" s="662"/>
      <c r="CB142" s="662"/>
      <c r="CC142" s="662"/>
      <c r="CD142" s="675"/>
      <c r="CF142" s="671"/>
      <c r="CG142" s="661"/>
      <c r="CH142" s="661"/>
      <c r="CI142" s="661"/>
      <c r="CJ142" s="88"/>
      <c r="CK142" s="86"/>
      <c r="CL142" s="86"/>
      <c r="CM142" s="87"/>
      <c r="CN142" s="86"/>
      <c r="CO142" s="86"/>
      <c r="CP142" s="86"/>
      <c r="CQ142" s="87"/>
    </row>
    <row r="143" spans="1:95" ht="17.25" customHeight="1" x14ac:dyDescent="0.25">
      <c r="A143" s="664">
        <v>138</v>
      </c>
      <c r="B143" s="647" t="s">
        <v>112</v>
      </c>
      <c r="C143" s="648" t="s">
        <v>685</v>
      </c>
      <c r="D143" s="653">
        <v>354</v>
      </c>
      <c r="E143" s="654">
        <v>9</v>
      </c>
      <c r="F143" s="567">
        <v>0</v>
      </c>
      <c r="G143" s="567">
        <v>17</v>
      </c>
      <c r="H143" s="569">
        <v>14</v>
      </c>
      <c r="I143" s="654">
        <v>15</v>
      </c>
      <c r="J143" s="567">
        <v>0</v>
      </c>
      <c r="K143" s="567">
        <v>31</v>
      </c>
      <c r="L143" s="569">
        <v>10</v>
      </c>
      <c r="M143" s="655">
        <v>0</v>
      </c>
      <c r="N143" s="656">
        <v>0</v>
      </c>
      <c r="O143" s="649">
        <v>0</v>
      </c>
      <c r="P143" s="649">
        <f t="shared" si="70"/>
        <v>0</v>
      </c>
      <c r="Q143" s="649">
        <f t="shared" si="71"/>
        <v>0</v>
      </c>
      <c r="R143" s="649">
        <f t="shared" si="72"/>
        <v>0</v>
      </c>
      <c r="S143" s="660">
        <v>0</v>
      </c>
      <c r="T143" s="649">
        <f t="shared" si="73"/>
        <v>0</v>
      </c>
      <c r="U143" s="649">
        <f t="shared" si="74"/>
        <v>0</v>
      </c>
      <c r="V143" s="650">
        <f t="shared" si="75"/>
        <v>0</v>
      </c>
      <c r="W143" s="655">
        <v>0</v>
      </c>
      <c r="X143" s="656">
        <v>0</v>
      </c>
      <c r="Y143" s="661">
        <v>179215.04624964599</v>
      </c>
      <c r="Z143" s="649">
        <f t="shared" si="76"/>
        <v>0</v>
      </c>
      <c r="AA143" s="649">
        <f t="shared" si="77"/>
        <v>0</v>
      </c>
      <c r="AB143" s="649">
        <f t="shared" si="78"/>
        <v>0</v>
      </c>
      <c r="AC143" s="661">
        <v>0</v>
      </c>
      <c r="AD143" s="649">
        <f t="shared" si="79"/>
        <v>0</v>
      </c>
      <c r="AE143" s="649">
        <f t="shared" si="80"/>
        <v>0</v>
      </c>
      <c r="AF143" s="650">
        <f t="shared" si="81"/>
        <v>0</v>
      </c>
      <c r="AG143" s="655">
        <v>0</v>
      </c>
      <c r="AH143" s="656">
        <v>0</v>
      </c>
      <c r="AI143" s="661">
        <v>349612.47190388897</v>
      </c>
      <c r="AJ143" s="649">
        <f t="shared" si="82"/>
        <v>11277.821674318999</v>
      </c>
      <c r="AK143" s="649">
        <f t="shared" si="83"/>
        <v>0</v>
      </c>
      <c r="AL143" s="649">
        <f t="shared" si="84"/>
        <v>0</v>
      </c>
      <c r="AM143" s="661">
        <v>0</v>
      </c>
      <c r="AN143" s="649">
        <f t="shared" si="85"/>
        <v>0</v>
      </c>
      <c r="AO143" s="649">
        <f t="shared" si="86"/>
        <v>0</v>
      </c>
      <c r="AP143" s="650">
        <f t="shared" si="87"/>
        <v>0</v>
      </c>
      <c r="AQ143" s="655">
        <v>0</v>
      </c>
      <c r="AR143" s="656">
        <v>0</v>
      </c>
      <c r="AS143" s="661">
        <v>294268.20796641102</v>
      </c>
      <c r="AT143" s="649">
        <f t="shared" si="88"/>
        <v>29426.820796641103</v>
      </c>
      <c r="AU143" s="649">
        <f t="shared" si="89"/>
        <v>0</v>
      </c>
      <c r="AV143" s="649">
        <f t="shared" si="90"/>
        <v>0</v>
      </c>
      <c r="AW143" s="661">
        <v>0</v>
      </c>
      <c r="AX143" s="649">
        <f t="shared" si="91"/>
        <v>0</v>
      </c>
      <c r="AY143" s="649">
        <f t="shared" si="92"/>
        <v>0</v>
      </c>
      <c r="AZ143" s="650">
        <f t="shared" si="93"/>
        <v>0</v>
      </c>
      <c r="BA143" s="651">
        <v>1.46</v>
      </c>
      <c r="BB143" s="649">
        <f t="shared" si="94"/>
        <v>13.14</v>
      </c>
      <c r="BC143" s="649">
        <f t="shared" si="95"/>
        <v>0</v>
      </c>
      <c r="BD143" s="649">
        <f t="shared" si="96"/>
        <v>24.82</v>
      </c>
      <c r="BE143" s="650">
        <f t="shared" si="97"/>
        <v>20.439999999999998</v>
      </c>
      <c r="BF143" s="651">
        <v>1.37</v>
      </c>
      <c r="BG143" s="649">
        <f t="shared" si="98"/>
        <v>12.330000000000002</v>
      </c>
      <c r="BH143" s="649">
        <f t="shared" si="99"/>
        <v>0</v>
      </c>
      <c r="BI143" s="649">
        <f t="shared" si="100"/>
        <v>23.290000000000003</v>
      </c>
      <c r="BJ143" s="650">
        <f t="shared" si="101"/>
        <v>19.18</v>
      </c>
      <c r="BK143" s="674">
        <v>0</v>
      </c>
      <c r="BL143" s="674">
        <v>0</v>
      </c>
      <c r="BM143" s="675">
        <v>1.11172258050666</v>
      </c>
      <c r="BN143" s="675">
        <v>0</v>
      </c>
      <c r="BO143" s="662">
        <v>2.1687469192786599</v>
      </c>
      <c r="BP143" s="662">
        <v>0</v>
      </c>
      <c r="BQ143" s="662">
        <v>1.82543050021468</v>
      </c>
      <c r="BR143" s="675">
        <v>0</v>
      </c>
      <c r="BS143" s="652">
        <f t="shared" si="102"/>
        <v>5.1059000000000001</v>
      </c>
      <c r="BT143" s="650">
        <f t="shared" si="103"/>
        <v>823095.72611994739</v>
      </c>
      <c r="BV143" s="668"/>
      <c r="BW143" s="674"/>
      <c r="BX143" s="674"/>
      <c r="BY143" s="675"/>
      <c r="BZ143" s="675"/>
      <c r="CA143" s="662"/>
      <c r="CB143" s="662"/>
      <c r="CC143" s="662"/>
      <c r="CD143" s="675"/>
      <c r="CF143" s="671"/>
      <c r="CG143" s="661"/>
      <c r="CH143" s="661"/>
      <c r="CI143" s="661"/>
      <c r="CJ143" s="88"/>
      <c r="CK143" s="86"/>
      <c r="CL143" s="86"/>
      <c r="CM143" s="87"/>
      <c r="CN143" s="86"/>
      <c r="CO143" s="86"/>
      <c r="CP143" s="86"/>
      <c r="CQ143" s="87"/>
    </row>
    <row r="144" spans="1:95" ht="17.25" customHeight="1" x14ac:dyDescent="0.25">
      <c r="A144" s="664">
        <v>139</v>
      </c>
      <c r="B144" s="647" t="s">
        <v>113</v>
      </c>
      <c r="C144" s="648" t="s">
        <v>686</v>
      </c>
      <c r="D144" s="653">
        <v>627</v>
      </c>
      <c r="E144" s="654">
        <v>0</v>
      </c>
      <c r="F144" s="567">
        <v>18</v>
      </c>
      <c r="G144" s="567">
        <v>22</v>
      </c>
      <c r="H144" s="569">
        <v>24</v>
      </c>
      <c r="I144" s="654">
        <v>0</v>
      </c>
      <c r="J144" s="567">
        <v>18</v>
      </c>
      <c r="K144" s="567">
        <v>22</v>
      </c>
      <c r="L144" s="569">
        <v>15</v>
      </c>
      <c r="M144" s="655">
        <v>0</v>
      </c>
      <c r="N144" s="656">
        <v>0</v>
      </c>
      <c r="O144" s="649">
        <v>0</v>
      </c>
      <c r="P144" s="649">
        <f t="shared" si="70"/>
        <v>0</v>
      </c>
      <c r="Q144" s="649">
        <f t="shared" si="71"/>
        <v>0</v>
      </c>
      <c r="R144" s="649">
        <f t="shared" si="72"/>
        <v>0</v>
      </c>
      <c r="S144" s="660">
        <v>0</v>
      </c>
      <c r="T144" s="649">
        <f t="shared" si="73"/>
        <v>0</v>
      </c>
      <c r="U144" s="649">
        <f t="shared" si="74"/>
        <v>0</v>
      </c>
      <c r="V144" s="650">
        <f t="shared" si="75"/>
        <v>0</v>
      </c>
      <c r="W144" s="655">
        <v>0</v>
      </c>
      <c r="X144" s="656">
        <v>0</v>
      </c>
      <c r="Y144" s="661">
        <v>239293.654037517</v>
      </c>
      <c r="Z144" s="649">
        <f t="shared" si="76"/>
        <v>13294.091890973166</v>
      </c>
      <c r="AA144" s="649">
        <f t="shared" si="77"/>
        <v>0</v>
      </c>
      <c r="AB144" s="649">
        <f t="shared" si="78"/>
        <v>0</v>
      </c>
      <c r="AC144" s="661">
        <v>0</v>
      </c>
      <c r="AD144" s="649">
        <f t="shared" si="79"/>
        <v>0</v>
      </c>
      <c r="AE144" s="649">
        <f t="shared" si="80"/>
        <v>0</v>
      </c>
      <c r="AF144" s="650">
        <f t="shared" si="81"/>
        <v>0</v>
      </c>
      <c r="AG144" s="655">
        <v>0</v>
      </c>
      <c r="AH144" s="656">
        <v>0</v>
      </c>
      <c r="AI144" s="661">
        <v>270407.78478347597</v>
      </c>
      <c r="AJ144" s="649">
        <f t="shared" si="82"/>
        <v>12291.262944703454</v>
      </c>
      <c r="AK144" s="649">
        <f t="shared" si="83"/>
        <v>0</v>
      </c>
      <c r="AL144" s="649">
        <f t="shared" si="84"/>
        <v>0</v>
      </c>
      <c r="AM144" s="661">
        <v>63076.500555179002</v>
      </c>
      <c r="AN144" s="649">
        <f t="shared" si="85"/>
        <v>2867.1136615990454</v>
      </c>
      <c r="AO144" s="649">
        <f t="shared" si="86"/>
        <v>0</v>
      </c>
      <c r="AP144" s="650">
        <f t="shared" si="87"/>
        <v>0</v>
      </c>
      <c r="AQ144" s="655">
        <v>0</v>
      </c>
      <c r="AR144" s="656">
        <v>0</v>
      </c>
      <c r="AS144" s="661">
        <v>315057.64526230597</v>
      </c>
      <c r="AT144" s="649">
        <f t="shared" si="88"/>
        <v>21003.843017487066</v>
      </c>
      <c r="AU144" s="649">
        <f t="shared" si="89"/>
        <v>0</v>
      </c>
      <c r="AV144" s="649">
        <f t="shared" si="90"/>
        <v>0</v>
      </c>
      <c r="AW144" s="661">
        <v>0</v>
      </c>
      <c r="AX144" s="649">
        <f t="shared" si="91"/>
        <v>0</v>
      </c>
      <c r="AY144" s="649">
        <f t="shared" si="92"/>
        <v>0</v>
      </c>
      <c r="AZ144" s="650">
        <f t="shared" si="93"/>
        <v>0</v>
      </c>
      <c r="BA144" s="651">
        <v>2.35</v>
      </c>
      <c r="BB144" s="649">
        <f t="shared" si="94"/>
        <v>0</v>
      </c>
      <c r="BC144" s="649">
        <f t="shared" si="95"/>
        <v>42.300000000000004</v>
      </c>
      <c r="BD144" s="649">
        <f t="shared" si="96"/>
        <v>51.7</v>
      </c>
      <c r="BE144" s="650">
        <f t="shared" si="97"/>
        <v>56.400000000000006</v>
      </c>
      <c r="BF144" s="651">
        <v>1.01</v>
      </c>
      <c r="BG144" s="649">
        <f t="shared" si="98"/>
        <v>0</v>
      </c>
      <c r="BH144" s="649">
        <f t="shared" si="99"/>
        <v>18.18</v>
      </c>
      <c r="BI144" s="649">
        <f t="shared" si="100"/>
        <v>22.22</v>
      </c>
      <c r="BJ144" s="650">
        <f t="shared" si="101"/>
        <v>24.240000000000002</v>
      </c>
      <c r="BK144" s="674">
        <v>0</v>
      </c>
      <c r="BL144" s="674">
        <v>0</v>
      </c>
      <c r="BM144" s="675">
        <v>1.48440749888198</v>
      </c>
      <c r="BN144" s="675">
        <v>0</v>
      </c>
      <c r="BO144" s="662">
        <v>1.6774174187909101</v>
      </c>
      <c r="BP144" s="662">
        <v>0.39128171118429</v>
      </c>
      <c r="BQ144" s="662">
        <v>1.9543933711428201</v>
      </c>
      <c r="BR144" s="675">
        <v>0</v>
      </c>
      <c r="BS144" s="652">
        <f t="shared" si="102"/>
        <v>5.5075000000000003</v>
      </c>
      <c r="BT144" s="650">
        <f t="shared" si="103"/>
        <v>887835.58463847917</v>
      </c>
      <c r="BV144" s="668"/>
      <c r="BW144" s="674"/>
      <c r="BX144" s="674"/>
      <c r="BY144" s="675"/>
      <c r="BZ144" s="675"/>
      <c r="CA144" s="662"/>
      <c r="CB144" s="662"/>
      <c r="CC144" s="662"/>
      <c r="CD144" s="675"/>
      <c r="CF144" s="671"/>
      <c r="CG144" s="661"/>
      <c r="CH144" s="661"/>
      <c r="CI144" s="661"/>
      <c r="CJ144" s="88"/>
      <c r="CK144" s="86"/>
      <c r="CL144" s="86"/>
      <c r="CM144" s="87"/>
      <c r="CN144" s="86"/>
      <c r="CO144" s="86"/>
      <c r="CP144" s="86"/>
      <c r="CQ144" s="87"/>
    </row>
    <row r="145" spans="1:95" ht="17.25" customHeight="1" x14ac:dyDescent="0.25">
      <c r="A145" s="664">
        <v>140</v>
      </c>
      <c r="B145" s="647" t="s">
        <v>946</v>
      </c>
      <c r="C145" s="648" t="s">
        <v>687</v>
      </c>
      <c r="D145" s="653">
        <v>541</v>
      </c>
      <c r="E145" s="654">
        <v>0</v>
      </c>
      <c r="F145" s="567">
        <v>16</v>
      </c>
      <c r="G145" s="567">
        <v>12</v>
      </c>
      <c r="H145" s="569">
        <v>10</v>
      </c>
      <c r="I145" s="654">
        <v>0</v>
      </c>
      <c r="J145" s="567">
        <v>0</v>
      </c>
      <c r="K145" s="567">
        <v>0</v>
      </c>
      <c r="L145" s="569">
        <v>0</v>
      </c>
      <c r="M145" s="655">
        <v>0</v>
      </c>
      <c r="N145" s="656">
        <v>0</v>
      </c>
      <c r="O145" s="649">
        <v>0</v>
      </c>
      <c r="P145" s="649">
        <f t="shared" si="70"/>
        <v>0</v>
      </c>
      <c r="Q145" s="649">
        <f t="shared" si="71"/>
        <v>0</v>
      </c>
      <c r="R145" s="649">
        <f t="shared" si="72"/>
        <v>0</v>
      </c>
      <c r="S145" s="660">
        <v>0</v>
      </c>
      <c r="T145" s="649">
        <f t="shared" si="73"/>
        <v>0</v>
      </c>
      <c r="U145" s="649">
        <f t="shared" si="74"/>
        <v>0</v>
      </c>
      <c r="V145" s="650">
        <f t="shared" si="75"/>
        <v>0</v>
      </c>
      <c r="W145" s="655">
        <v>0</v>
      </c>
      <c r="X145" s="656">
        <v>0</v>
      </c>
      <c r="Y145" s="661">
        <v>0</v>
      </c>
      <c r="Z145" s="649">
        <f t="shared" si="76"/>
        <v>0</v>
      </c>
      <c r="AA145" s="649">
        <f t="shared" si="77"/>
        <v>0</v>
      </c>
      <c r="AB145" s="649">
        <f t="shared" si="78"/>
        <v>0</v>
      </c>
      <c r="AC145" s="661">
        <v>0</v>
      </c>
      <c r="AD145" s="649">
        <f t="shared" si="79"/>
        <v>0</v>
      </c>
      <c r="AE145" s="649">
        <f t="shared" si="80"/>
        <v>0</v>
      </c>
      <c r="AF145" s="650">
        <f t="shared" si="81"/>
        <v>0</v>
      </c>
      <c r="AG145" s="655">
        <v>0</v>
      </c>
      <c r="AH145" s="656">
        <v>0</v>
      </c>
      <c r="AI145" s="661">
        <v>0</v>
      </c>
      <c r="AJ145" s="649">
        <f t="shared" si="82"/>
        <v>0</v>
      </c>
      <c r="AK145" s="649">
        <f t="shared" si="83"/>
        <v>0</v>
      </c>
      <c r="AL145" s="649">
        <f t="shared" si="84"/>
        <v>0</v>
      </c>
      <c r="AM145" s="661">
        <v>0</v>
      </c>
      <c r="AN145" s="649">
        <f t="shared" si="85"/>
        <v>0</v>
      </c>
      <c r="AO145" s="649">
        <f t="shared" si="86"/>
        <v>0</v>
      </c>
      <c r="AP145" s="650">
        <f t="shared" si="87"/>
        <v>0</v>
      </c>
      <c r="AQ145" s="655">
        <v>0</v>
      </c>
      <c r="AR145" s="656">
        <v>0</v>
      </c>
      <c r="AS145" s="661">
        <v>0</v>
      </c>
      <c r="AT145" s="649">
        <f t="shared" si="88"/>
        <v>0</v>
      </c>
      <c r="AU145" s="649">
        <f t="shared" si="89"/>
        <v>0</v>
      </c>
      <c r="AV145" s="649">
        <f t="shared" si="90"/>
        <v>0</v>
      </c>
      <c r="AW145" s="661">
        <v>0</v>
      </c>
      <c r="AX145" s="649">
        <f t="shared" si="91"/>
        <v>0</v>
      </c>
      <c r="AY145" s="649">
        <f t="shared" si="92"/>
        <v>0</v>
      </c>
      <c r="AZ145" s="650">
        <f t="shared" si="93"/>
        <v>0</v>
      </c>
      <c r="BA145" s="651">
        <v>1.61</v>
      </c>
      <c r="BB145" s="649">
        <f t="shared" si="94"/>
        <v>0</v>
      </c>
      <c r="BC145" s="649">
        <f t="shared" si="95"/>
        <v>25.76</v>
      </c>
      <c r="BD145" s="649">
        <f t="shared" si="96"/>
        <v>19.32</v>
      </c>
      <c r="BE145" s="650">
        <f t="shared" si="97"/>
        <v>16.100000000000001</v>
      </c>
      <c r="BF145" s="651">
        <v>1.18</v>
      </c>
      <c r="BG145" s="649">
        <f t="shared" si="98"/>
        <v>0</v>
      </c>
      <c r="BH145" s="649">
        <f t="shared" si="99"/>
        <v>18.88</v>
      </c>
      <c r="BI145" s="649">
        <f t="shared" si="100"/>
        <v>14.16</v>
      </c>
      <c r="BJ145" s="650">
        <f t="shared" si="101"/>
        <v>11.799999999999999</v>
      </c>
      <c r="BK145" s="674">
        <v>0</v>
      </c>
      <c r="BL145" s="674">
        <v>0</v>
      </c>
      <c r="BM145" s="675">
        <v>0</v>
      </c>
      <c r="BN145" s="675">
        <v>0</v>
      </c>
      <c r="BO145" s="662">
        <v>0</v>
      </c>
      <c r="BP145" s="662">
        <v>0</v>
      </c>
      <c r="BQ145" s="662">
        <v>0</v>
      </c>
      <c r="BR145" s="675">
        <v>0</v>
      </c>
      <c r="BS145" s="652">
        <f t="shared" si="102"/>
        <v>0</v>
      </c>
      <c r="BT145" s="650">
        <f t="shared" si="103"/>
        <v>0</v>
      </c>
      <c r="BV145" s="668"/>
      <c r="BW145" s="674"/>
      <c r="BX145" s="674"/>
      <c r="BY145" s="675"/>
      <c r="BZ145" s="675"/>
      <c r="CA145" s="662"/>
      <c r="CB145" s="662"/>
      <c r="CC145" s="662"/>
      <c r="CD145" s="675"/>
      <c r="CF145" s="671"/>
      <c r="CG145" s="661"/>
      <c r="CH145" s="661"/>
      <c r="CI145" s="661"/>
      <c r="CJ145" s="88"/>
      <c r="CK145" s="86"/>
      <c r="CL145" s="86"/>
      <c r="CM145" s="87"/>
      <c r="CN145" s="86"/>
      <c r="CO145" s="86"/>
      <c r="CP145" s="86"/>
      <c r="CQ145" s="87"/>
    </row>
    <row r="146" spans="1:95" ht="17.25" customHeight="1" x14ac:dyDescent="0.25">
      <c r="A146" s="664">
        <v>141</v>
      </c>
      <c r="B146" s="647" t="s">
        <v>114</v>
      </c>
      <c r="C146" s="648" t="s">
        <v>688</v>
      </c>
      <c r="D146" s="653">
        <v>5837</v>
      </c>
      <c r="E146" s="654">
        <v>88</v>
      </c>
      <c r="F146" s="567">
        <v>0</v>
      </c>
      <c r="G146" s="567">
        <v>215</v>
      </c>
      <c r="H146" s="569">
        <v>132</v>
      </c>
      <c r="I146" s="654">
        <v>95</v>
      </c>
      <c r="J146" s="567">
        <v>0</v>
      </c>
      <c r="K146" s="567">
        <v>238</v>
      </c>
      <c r="L146" s="569">
        <v>239</v>
      </c>
      <c r="M146" s="655">
        <v>8</v>
      </c>
      <c r="N146" s="656">
        <v>0</v>
      </c>
      <c r="O146" s="649">
        <v>888331.86265636398</v>
      </c>
      <c r="P146" s="649">
        <f t="shared" si="70"/>
        <v>9350.8617121722527</v>
      </c>
      <c r="Q146" s="649">
        <f t="shared" si="71"/>
        <v>74806.893697378022</v>
      </c>
      <c r="R146" s="649">
        <f t="shared" si="72"/>
        <v>0</v>
      </c>
      <c r="S146" s="660">
        <v>100104.832792687</v>
      </c>
      <c r="T146" s="649">
        <f t="shared" si="73"/>
        <v>1053.7350820282841</v>
      </c>
      <c r="U146" s="649">
        <f t="shared" si="74"/>
        <v>8429.8806562262725</v>
      </c>
      <c r="V146" s="650">
        <f t="shared" si="75"/>
        <v>0</v>
      </c>
      <c r="W146" s="655">
        <v>0</v>
      </c>
      <c r="X146" s="656">
        <v>0</v>
      </c>
      <c r="Y146" s="661">
        <v>0</v>
      </c>
      <c r="Z146" s="649">
        <f t="shared" si="76"/>
        <v>0</v>
      </c>
      <c r="AA146" s="649">
        <f t="shared" si="77"/>
        <v>0</v>
      </c>
      <c r="AB146" s="649">
        <f t="shared" si="78"/>
        <v>0</v>
      </c>
      <c r="AC146" s="661">
        <v>0</v>
      </c>
      <c r="AD146" s="649">
        <f t="shared" si="79"/>
        <v>0</v>
      </c>
      <c r="AE146" s="649">
        <f t="shared" si="80"/>
        <v>0</v>
      </c>
      <c r="AF146" s="650">
        <f t="shared" si="81"/>
        <v>0</v>
      </c>
      <c r="AG146" s="655">
        <v>24</v>
      </c>
      <c r="AH146" s="656">
        <v>0</v>
      </c>
      <c r="AI146" s="661">
        <v>2557306.2595334901</v>
      </c>
      <c r="AJ146" s="649">
        <f t="shared" si="82"/>
        <v>10744.98428375416</v>
      </c>
      <c r="AK146" s="649">
        <f t="shared" si="83"/>
        <v>257879.62281009986</v>
      </c>
      <c r="AL146" s="649">
        <f t="shared" si="84"/>
        <v>0</v>
      </c>
      <c r="AM146" s="661">
        <v>2526449.0889817202</v>
      </c>
      <c r="AN146" s="649">
        <f t="shared" si="85"/>
        <v>10615.332306645883</v>
      </c>
      <c r="AO146" s="649">
        <f t="shared" si="86"/>
        <v>254767.9753595012</v>
      </c>
      <c r="AP146" s="650">
        <f t="shared" si="87"/>
        <v>0</v>
      </c>
      <c r="AQ146" s="655">
        <v>10</v>
      </c>
      <c r="AR146" s="656">
        <v>10</v>
      </c>
      <c r="AS146" s="661">
        <v>3528559.6057315199</v>
      </c>
      <c r="AT146" s="649">
        <f t="shared" si="88"/>
        <v>14763.847722726025</v>
      </c>
      <c r="AU146" s="649">
        <f t="shared" si="89"/>
        <v>147638.47722726024</v>
      </c>
      <c r="AV146" s="649">
        <f t="shared" si="90"/>
        <v>147638.47722726024</v>
      </c>
      <c r="AW146" s="661">
        <v>83386.524390378996</v>
      </c>
      <c r="AX146" s="649">
        <f t="shared" si="91"/>
        <v>348.89759159154391</v>
      </c>
      <c r="AY146" s="649">
        <f t="shared" si="92"/>
        <v>3488.9759159154391</v>
      </c>
      <c r="AZ146" s="650">
        <f t="shared" si="93"/>
        <v>3488.9759159154391</v>
      </c>
      <c r="BA146" s="651">
        <v>1.31</v>
      </c>
      <c r="BB146" s="649">
        <f t="shared" si="94"/>
        <v>115.28</v>
      </c>
      <c r="BC146" s="649">
        <f t="shared" si="95"/>
        <v>0</v>
      </c>
      <c r="BD146" s="649">
        <f t="shared" si="96"/>
        <v>281.65000000000003</v>
      </c>
      <c r="BE146" s="650">
        <f t="shared" si="97"/>
        <v>172.92000000000002</v>
      </c>
      <c r="BF146" s="651">
        <v>1.69</v>
      </c>
      <c r="BG146" s="649">
        <f t="shared" si="98"/>
        <v>148.72</v>
      </c>
      <c r="BH146" s="649">
        <f t="shared" si="99"/>
        <v>0</v>
      </c>
      <c r="BI146" s="649">
        <f t="shared" si="100"/>
        <v>363.34999999999997</v>
      </c>
      <c r="BJ146" s="650">
        <f t="shared" si="101"/>
        <v>223.07999999999998</v>
      </c>
      <c r="BK146" s="674">
        <v>5.5105785555690696</v>
      </c>
      <c r="BL146" s="674">
        <v>0.62097912738001004</v>
      </c>
      <c r="BM146" s="675">
        <v>0</v>
      </c>
      <c r="BN146" s="675">
        <v>0</v>
      </c>
      <c r="BO146" s="662">
        <v>15.8637077270515</v>
      </c>
      <c r="BP146" s="662">
        <v>15.6722918052814</v>
      </c>
      <c r="BQ146" s="662">
        <v>21.888672142466099</v>
      </c>
      <c r="BR146" s="675">
        <v>0.51727064225187003</v>
      </c>
      <c r="BS146" s="652">
        <f t="shared" si="102"/>
        <v>60.073499999999946</v>
      </c>
      <c r="BT146" s="650">
        <f t="shared" si="103"/>
        <v>9684138.1740861777</v>
      </c>
      <c r="BV146" s="668"/>
      <c r="BW146" s="674"/>
      <c r="BX146" s="674"/>
      <c r="BY146" s="675"/>
      <c r="BZ146" s="675"/>
      <c r="CA146" s="662"/>
      <c r="CB146" s="662"/>
      <c r="CC146" s="662"/>
      <c r="CD146" s="675"/>
      <c r="CF146" s="671"/>
      <c r="CG146" s="661"/>
      <c r="CH146" s="661"/>
      <c r="CI146" s="661"/>
      <c r="CJ146" s="88"/>
      <c r="CK146" s="86"/>
      <c r="CL146" s="86"/>
      <c r="CM146" s="87"/>
      <c r="CN146" s="86"/>
      <c r="CO146" s="86"/>
      <c r="CP146" s="86"/>
      <c r="CQ146" s="87"/>
    </row>
    <row r="147" spans="1:95" ht="17.25" customHeight="1" x14ac:dyDescent="0.25">
      <c r="A147" s="664">
        <v>142</v>
      </c>
      <c r="B147" s="647" t="s">
        <v>115</v>
      </c>
      <c r="C147" s="648" t="s">
        <v>689</v>
      </c>
      <c r="D147" s="653">
        <v>424</v>
      </c>
      <c r="E147" s="654">
        <v>0</v>
      </c>
      <c r="F147" s="567">
        <v>7</v>
      </c>
      <c r="G147" s="567">
        <v>18</v>
      </c>
      <c r="H147" s="569">
        <v>18</v>
      </c>
      <c r="I147" s="654">
        <v>0</v>
      </c>
      <c r="J147" s="567">
        <v>0</v>
      </c>
      <c r="K147" s="567">
        <v>0</v>
      </c>
      <c r="L147" s="569">
        <v>0</v>
      </c>
      <c r="M147" s="655">
        <v>0</v>
      </c>
      <c r="N147" s="656">
        <v>0</v>
      </c>
      <c r="O147" s="649">
        <v>0</v>
      </c>
      <c r="P147" s="649">
        <f t="shared" si="70"/>
        <v>0</v>
      </c>
      <c r="Q147" s="649">
        <f t="shared" si="71"/>
        <v>0</v>
      </c>
      <c r="R147" s="649">
        <f t="shared" si="72"/>
        <v>0</v>
      </c>
      <c r="S147" s="660">
        <v>0</v>
      </c>
      <c r="T147" s="649">
        <f t="shared" si="73"/>
        <v>0</v>
      </c>
      <c r="U147" s="649">
        <f t="shared" si="74"/>
        <v>0</v>
      </c>
      <c r="V147" s="650">
        <f t="shared" si="75"/>
        <v>0</v>
      </c>
      <c r="W147" s="655">
        <v>0</v>
      </c>
      <c r="X147" s="656">
        <v>0</v>
      </c>
      <c r="Y147" s="661">
        <v>0</v>
      </c>
      <c r="Z147" s="649">
        <f t="shared" si="76"/>
        <v>0</v>
      </c>
      <c r="AA147" s="649">
        <f t="shared" si="77"/>
        <v>0</v>
      </c>
      <c r="AB147" s="649">
        <f t="shared" si="78"/>
        <v>0</v>
      </c>
      <c r="AC147" s="661">
        <v>0</v>
      </c>
      <c r="AD147" s="649">
        <f t="shared" si="79"/>
        <v>0</v>
      </c>
      <c r="AE147" s="649">
        <f t="shared" si="80"/>
        <v>0</v>
      </c>
      <c r="AF147" s="650">
        <f t="shared" si="81"/>
        <v>0</v>
      </c>
      <c r="AG147" s="655">
        <v>0</v>
      </c>
      <c r="AH147" s="656">
        <v>0</v>
      </c>
      <c r="AI147" s="661">
        <v>0</v>
      </c>
      <c r="AJ147" s="649">
        <f t="shared" si="82"/>
        <v>0</v>
      </c>
      <c r="AK147" s="649">
        <f t="shared" si="83"/>
        <v>0</v>
      </c>
      <c r="AL147" s="649">
        <f t="shared" si="84"/>
        <v>0</v>
      </c>
      <c r="AM147" s="661">
        <v>0</v>
      </c>
      <c r="AN147" s="649">
        <f t="shared" si="85"/>
        <v>0</v>
      </c>
      <c r="AO147" s="649">
        <f t="shared" si="86"/>
        <v>0</v>
      </c>
      <c r="AP147" s="650">
        <f t="shared" si="87"/>
        <v>0</v>
      </c>
      <c r="AQ147" s="655">
        <v>0</v>
      </c>
      <c r="AR147" s="656">
        <v>0</v>
      </c>
      <c r="AS147" s="661">
        <v>0</v>
      </c>
      <c r="AT147" s="649">
        <f t="shared" si="88"/>
        <v>0</v>
      </c>
      <c r="AU147" s="649">
        <f t="shared" si="89"/>
        <v>0</v>
      </c>
      <c r="AV147" s="649">
        <f t="shared" si="90"/>
        <v>0</v>
      </c>
      <c r="AW147" s="661">
        <v>0</v>
      </c>
      <c r="AX147" s="649">
        <f t="shared" si="91"/>
        <v>0</v>
      </c>
      <c r="AY147" s="649">
        <f t="shared" si="92"/>
        <v>0</v>
      </c>
      <c r="AZ147" s="650">
        <f t="shared" si="93"/>
        <v>0</v>
      </c>
      <c r="BA147" s="651">
        <v>2.2400000000000002</v>
      </c>
      <c r="BB147" s="649">
        <f t="shared" si="94"/>
        <v>0</v>
      </c>
      <c r="BC147" s="649">
        <f t="shared" si="95"/>
        <v>15.680000000000001</v>
      </c>
      <c r="BD147" s="649">
        <f t="shared" si="96"/>
        <v>40.320000000000007</v>
      </c>
      <c r="BE147" s="650">
        <f t="shared" si="97"/>
        <v>40.320000000000007</v>
      </c>
      <c r="BF147" s="651">
        <v>1.07</v>
      </c>
      <c r="BG147" s="649">
        <f t="shared" si="98"/>
        <v>0</v>
      </c>
      <c r="BH147" s="649">
        <f t="shared" si="99"/>
        <v>7.49</v>
      </c>
      <c r="BI147" s="649">
        <f t="shared" si="100"/>
        <v>19.260000000000002</v>
      </c>
      <c r="BJ147" s="650">
        <f t="shared" si="101"/>
        <v>19.260000000000002</v>
      </c>
      <c r="BK147" s="674">
        <v>0</v>
      </c>
      <c r="BL147" s="674">
        <v>0</v>
      </c>
      <c r="BM147" s="675">
        <v>0</v>
      </c>
      <c r="BN147" s="675">
        <v>0</v>
      </c>
      <c r="BO147" s="662">
        <v>0</v>
      </c>
      <c r="BP147" s="662">
        <v>0</v>
      </c>
      <c r="BQ147" s="662">
        <v>0</v>
      </c>
      <c r="BR147" s="675">
        <v>0</v>
      </c>
      <c r="BS147" s="652">
        <f t="shared" si="102"/>
        <v>0</v>
      </c>
      <c r="BT147" s="650">
        <f t="shared" si="103"/>
        <v>0</v>
      </c>
      <c r="BV147" s="668"/>
      <c r="BW147" s="674"/>
      <c r="BX147" s="674"/>
      <c r="BY147" s="675"/>
      <c r="BZ147" s="675"/>
      <c r="CA147" s="662"/>
      <c r="CB147" s="662"/>
      <c r="CC147" s="662"/>
      <c r="CD147" s="675"/>
      <c r="CF147" s="671"/>
      <c r="CG147" s="661"/>
      <c r="CH147" s="661"/>
      <c r="CI147" s="661"/>
      <c r="CJ147" s="88"/>
      <c r="CK147" s="86"/>
      <c r="CL147" s="86"/>
      <c r="CM147" s="87"/>
      <c r="CN147" s="86"/>
      <c r="CO147" s="86"/>
      <c r="CP147" s="86"/>
      <c r="CQ147" s="87"/>
    </row>
    <row r="148" spans="1:95" ht="17.25" customHeight="1" x14ac:dyDescent="0.25">
      <c r="A148" s="664">
        <v>143</v>
      </c>
      <c r="B148" s="647" t="s">
        <v>116</v>
      </c>
      <c r="C148" s="648" t="s">
        <v>690</v>
      </c>
      <c r="D148" s="653">
        <v>2566</v>
      </c>
      <c r="E148" s="654">
        <v>0</v>
      </c>
      <c r="F148" s="567">
        <v>68</v>
      </c>
      <c r="G148" s="567">
        <v>48</v>
      </c>
      <c r="H148" s="569">
        <v>51</v>
      </c>
      <c r="I148" s="654">
        <v>0</v>
      </c>
      <c r="J148" s="567">
        <v>71</v>
      </c>
      <c r="K148" s="567">
        <v>48</v>
      </c>
      <c r="L148" s="569">
        <v>49</v>
      </c>
      <c r="M148" s="655">
        <v>0</v>
      </c>
      <c r="N148" s="656">
        <v>0</v>
      </c>
      <c r="O148" s="649">
        <v>0</v>
      </c>
      <c r="P148" s="649">
        <f t="shared" si="70"/>
        <v>0</v>
      </c>
      <c r="Q148" s="649">
        <f t="shared" si="71"/>
        <v>0</v>
      </c>
      <c r="R148" s="649">
        <f t="shared" si="72"/>
        <v>0</v>
      </c>
      <c r="S148" s="660">
        <v>0</v>
      </c>
      <c r="T148" s="649">
        <f t="shared" si="73"/>
        <v>0</v>
      </c>
      <c r="U148" s="649">
        <f t="shared" si="74"/>
        <v>0</v>
      </c>
      <c r="V148" s="650">
        <f t="shared" si="75"/>
        <v>0</v>
      </c>
      <c r="W148" s="655">
        <v>3</v>
      </c>
      <c r="X148" s="656">
        <v>0</v>
      </c>
      <c r="Y148" s="661">
        <v>606034.17441995</v>
      </c>
      <c r="Z148" s="649">
        <f t="shared" si="76"/>
        <v>8535.6925974640853</v>
      </c>
      <c r="AA148" s="649">
        <f t="shared" si="77"/>
        <v>25607.077792392258</v>
      </c>
      <c r="AB148" s="649">
        <f t="shared" si="78"/>
        <v>0</v>
      </c>
      <c r="AC148" s="661">
        <v>0</v>
      </c>
      <c r="AD148" s="649">
        <f t="shared" si="79"/>
        <v>0</v>
      </c>
      <c r="AE148" s="649">
        <f t="shared" si="80"/>
        <v>0</v>
      </c>
      <c r="AF148" s="650">
        <f t="shared" si="81"/>
        <v>0</v>
      </c>
      <c r="AG148" s="655">
        <v>0</v>
      </c>
      <c r="AH148" s="656">
        <v>0</v>
      </c>
      <c r="AI148" s="661">
        <v>742144.25675411301</v>
      </c>
      <c r="AJ148" s="649">
        <f t="shared" si="82"/>
        <v>15461.338682377354</v>
      </c>
      <c r="AK148" s="649">
        <f t="shared" si="83"/>
        <v>0</v>
      </c>
      <c r="AL148" s="649">
        <f t="shared" si="84"/>
        <v>0</v>
      </c>
      <c r="AM148" s="661">
        <v>287570.92583383399</v>
      </c>
      <c r="AN148" s="649">
        <f t="shared" si="85"/>
        <v>5991.0609548715411</v>
      </c>
      <c r="AO148" s="649">
        <f t="shared" si="86"/>
        <v>0</v>
      </c>
      <c r="AP148" s="650">
        <f t="shared" si="87"/>
        <v>0</v>
      </c>
      <c r="AQ148" s="655">
        <v>1</v>
      </c>
      <c r="AR148" s="656">
        <v>0</v>
      </c>
      <c r="AS148" s="661">
        <v>807953.05659810698</v>
      </c>
      <c r="AT148" s="649">
        <f t="shared" si="88"/>
        <v>16488.837889757284</v>
      </c>
      <c r="AU148" s="649">
        <f t="shared" si="89"/>
        <v>16488.837889757284</v>
      </c>
      <c r="AV148" s="649">
        <f t="shared" si="90"/>
        <v>0</v>
      </c>
      <c r="AW148" s="661">
        <v>13945.776245273</v>
      </c>
      <c r="AX148" s="649">
        <f t="shared" si="91"/>
        <v>284.60767847495919</v>
      </c>
      <c r="AY148" s="649">
        <f t="shared" si="92"/>
        <v>284.60767847495919</v>
      </c>
      <c r="AZ148" s="650">
        <f t="shared" si="93"/>
        <v>0</v>
      </c>
      <c r="BA148" s="651">
        <v>1.62</v>
      </c>
      <c r="BB148" s="649">
        <f t="shared" si="94"/>
        <v>0</v>
      </c>
      <c r="BC148" s="649">
        <f t="shared" si="95"/>
        <v>110.16000000000001</v>
      </c>
      <c r="BD148" s="649">
        <f t="shared" si="96"/>
        <v>77.760000000000005</v>
      </c>
      <c r="BE148" s="650">
        <f t="shared" si="97"/>
        <v>82.62</v>
      </c>
      <c r="BF148" s="651">
        <v>1.51</v>
      </c>
      <c r="BG148" s="649">
        <f t="shared" si="98"/>
        <v>0</v>
      </c>
      <c r="BH148" s="649">
        <f t="shared" si="99"/>
        <v>102.68</v>
      </c>
      <c r="BI148" s="649">
        <f t="shared" si="100"/>
        <v>72.48</v>
      </c>
      <c r="BJ148" s="650">
        <f t="shared" si="101"/>
        <v>77.010000000000005</v>
      </c>
      <c r="BK148" s="674">
        <v>0</v>
      </c>
      <c r="BL148" s="674">
        <v>0</v>
      </c>
      <c r="BM148" s="675">
        <v>3.75940463906612</v>
      </c>
      <c r="BN148" s="675">
        <v>0</v>
      </c>
      <c r="BO148" s="662">
        <v>4.6037347058325304</v>
      </c>
      <c r="BP148" s="662">
        <v>1.7838853290328001</v>
      </c>
      <c r="BQ148" s="662">
        <v>5.0119656569363702</v>
      </c>
      <c r="BR148" s="675">
        <v>8.6509669132169995E-2</v>
      </c>
      <c r="BS148" s="652">
        <f t="shared" si="102"/>
        <v>15.245499999999991</v>
      </c>
      <c r="BT148" s="650">
        <f t="shared" si="103"/>
        <v>2457648.1898512803</v>
      </c>
      <c r="BV148" s="668"/>
      <c r="BW148" s="674"/>
      <c r="BX148" s="674"/>
      <c r="BY148" s="675"/>
      <c r="BZ148" s="675"/>
      <c r="CA148" s="662"/>
      <c r="CB148" s="662"/>
      <c r="CC148" s="662"/>
      <c r="CD148" s="675"/>
      <c r="CF148" s="671"/>
      <c r="CG148" s="661"/>
      <c r="CH148" s="661"/>
      <c r="CI148" s="661"/>
      <c r="CJ148" s="88"/>
      <c r="CK148" s="86"/>
      <c r="CL148" s="86"/>
      <c r="CM148" s="87"/>
      <c r="CN148" s="86"/>
      <c r="CO148" s="86"/>
      <c r="CP148" s="86"/>
      <c r="CQ148" s="87"/>
    </row>
    <row r="149" spans="1:95" ht="17.25" customHeight="1" x14ac:dyDescent="0.25">
      <c r="A149" s="664">
        <v>144</v>
      </c>
      <c r="B149" s="647" t="s">
        <v>117</v>
      </c>
      <c r="C149" s="648" t="s">
        <v>691</v>
      </c>
      <c r="D149" s="653">
        <v>1218</v>
      </c>
      <c r="E149" s="654">
        <v>27</v>
      </c>
      <c r="F149" s="567">
        <v>0</v>
      </c>
      <c r="G149" s="567">
        <v>76</v>
      </c>
      <c r="H149" s="569">
        <v>36</v>
      </c>
      <c r="I149" s="654">
        <v>27</v>
      </c>
      <c r="J149" s="567">
        <v>0</v>
      </c>
      <c r="K149" s="567">
        <v>78</v>
      </c>
      <c r="L149" s="569">
        <v>0</v>
      </c>
      <c r="M149" s="655">
        <v>0</v>
      </c>
      <c r="N149" s="656">
        <v>0</v>
      </c>
      <c r="O149" s="649">
        <v>225864.09378487201</v>
      </c>
      <c r="P149" s="649">
        <f t="shared" si="70"/>
        <v>8365.3368068471118</v>
      </c>
      <c r="Q149" s="649">
        <f t="shared" si="71"/>
        <v>0</v>
      </c>
      <c r="R149" s="649">
        <f t="shared" si="72"/>
        <v>0</v>
      </c>
      <c r="S149" s="660">
        <v>6195.9029876430004</v>
      </c>
      <c r="T149" s="649">
        <f t="shared" si="73"/>
        <v>229.47788843122223</v>
      </c>
      <c r="U149" s="649">
        <f t="shared" si="74"/>
        <v>0</v>
      </c>
      <c r="V149" s="650">
        <f t="shared" si="75"/>
        <v>0</v>
      </c>
      <c r="W149" s="655">
        <v>0</v>
      </c>
      <c r="X149" s="656">
        <v>0</v>
      </c>
      <c r="Y149" s="661">
        <v>0</v>
      </c>
      <c r="Z149" s="649">
        <f t="shared" si="76"/>
        <v>0</v>
      </c>
      <c r="AA149" s="649">
        <f t="shared" si="77"/>
        <v>0</v>
      </c>
      <c r="AB149" s="649">
        <f t="shared" si="78"/>
        <v>0</v>
      </c>
      <c r="AC149" s="661">
        <v>0</v>
      </c>
      <c r="AD149" s="649">
        <f t="shared" si="79"/>
        <v>0</v>
      </c>
      <c r="AE149" s="649">
        <f t="shared" si="80"/>
        <v>0</v>
      </c>
      <c r="AF149" s="650">
        <f t="shared" si="81"/>
        <v>0</v>
      </c>
      <c r="AG149" s="655">
        <v>2</v>
      </c>
      <c r="AH149" s="656">
        <v>0</v>
      </c>
      <c r="AI149" s="661">
        <v>880790.13059645495</v>
      </c>
      <c r="AJ149" s="649">
        <f t="shared" si="82"/>
        <v>11292.181161493012</v>
      </c>
      <c r="AK149" s="649">
        <f t="shared" si="83"/>
        <v>22584.362322986024</v>
      </c>
      <c r="AL149" s="649">
        <f t="shared" si="84"/>
        <v>0</v>
      </c>
      <c r="AM149" s="661">
        <v>12391.805975286999</v>
      </c>
      <c r="AN149" s="649">
        <f t="shared" si="85"/>
        <v>158.86930737547436</v>
      </c>
      <c r="AO149" s="649">
        <f t="shared" si="86"/>
        <v>317.73861475094873</v>
      </c>
      <c r="AP149" s="650">
        <f t="shared" si="87"/>
        <v>0</v>
      </c>
      <c r="AQ149" s="655">
        <v>0</v>
      </c>
      <c r="AR149" s="656">
        <v>0</v>
      </c>
      <c r="AS149" s="661">
        <v>0</v>
      </c>
      <c r="AT149" s="649">
        <f t="shared" si="88"/>
        <v>0</v>
      </c>
      <c r="AU149" s="649">
        <f t="shared" si="89"/>
        <v>0</v>
      </c>
      <c r="AV149" s="649">
        <f t="shared" si="90"/>
        <v>0</v>
      </c>
      <c r="AW149" s="661">
        <v>0</v>
      </c>
      <c r="AX149" s="649">
        <f t="shared" si="91"/>
        <v>0</v>
      </c>
      <c r="AY149" s="649">
        <f t="shared" si="92"/>
        <v>0</v>
      </c>
      <c r="AZ149" s="650">
        <f t="shared" si="93"/>
        <v>0</v>
      </c>
      <c r="BA149" s="651">
        <v>1.51</v>
      </c>
      <c r="BB149" s="649">
        <f t="shared" si="94"/>
        <v>40.770000000000003</v>
      </c>
      <c r="BC149" s="649">
        <f t="shared" si="95"/>
        <v>0</v>
      </c>
      <c r="BD149" s="649">
        <f t="shared" si="96"/>
        <v>114.76</v>
      </c>
      <c r="BE149" s="650">
        <f t="shared" si="97"/>
        <v>54.36</v>
      </c>
      <c r="BF149" s="651">
        <v>1.34</v>
      </c>
      <c r="BG149" s="649">
        <f t="shared" si="98"/>
        <v>36.18</v>
      </c>
      <c r="BH149" s="649">
        <f t="shared" si="99"/>
        <v>0</v>
      </c>
      <c r="BI149" s="649">
        <f t="shared" si="100"/>
        <v>101.84</v>
      </c>
      <c r="BJ149" s="650">
        <f t="shared" si="101"/>
        <v>48.24</v>
      </c>
      <c r="BK149" s="674">
        <v>1.4011000663222</v>
      </c>
      <c r="BL149" s="674">
        <v>3.8434971851620002E-2</v>
      </c>
      <c r="BM149" s="675">
        <v>0</v>
      </c>
      <c r="BN149" s="675">
        <v>0</v>
      </c>
      <c r="BO149" s="662">
        <v>5.46379501812293</v>
      </c>
      <c r="BP149" s="662">
        <v>7.6869943703240004E-2</v>
      </c>
      <c r="BQ149" s="662">
        <v>0</v>
      </c>
      <c r="BR149" s="675">
        <v>0</v>
      </c>
      <c r="BS149" s="652">
        <f t="shared" si="102"/>
        <v>6.9801999999999902</v>
      </c>
      <c r="BT149" s="650">
        <f t="shared" si="103"/>
        <v>1125241.9333442585</v>
      </c>
      <c r="BV149" s="668"/>
      <c r="BW149" s="674"/>
      <c r="BX149" s="674"/>
      <c r="BY149" s="675"/>
      <c r="BZ149" s="675"/>
      <c r="CA149" s="662"/>
      <c r="CB149" s="662"/>
      <c r="CC149" s="662"/>
      <c r="CD149" s="675"/>
      <c r="CF149" s="671"/>
      <c r="CG149" s="661"/>
      <c r="CH149" s="661"/>
      <c r="CI149" s="661"/>
      <c r="CJ149" s="88"/>
      <c r="CK149" s="86"/>
      <c r="CL149" s="86"/>
      <c r="CM149" s="87"/>
      <c r="CN149" s="86"/>
      <c r="CO149" s="86"/>
      <c r="CP149" s="86"/>
      <c r="CQ149" s="87"/>
    </row>
    <row r="150" spans="1:95" ht="17.25" customHeight="1" x14ac:dyDescent="0.25">
      <c r="A150" s="664">
        <v>145</v>
      </c>
      <c r="B150" s="647" t="s">
        <v>118</v>
      </c>
      <c r="C150" s="648" t="s">
        <v>692</v>
      </c>
      <c r="D150" s="653">
        <v>226</v>
      </c>
      <c r="E150" s="654">
        <v>6</v>
      </c>
      <c r="F150" s="567">
        <v>0</v>
      </c>
      <c r="G150" s="567">
        <v>13</v>
      </c>
      <c r="H150" s="569">
        <v>5</v>
      </c>
      <c r="I150" s="654">
        <v>0</v>
      </c>
      <c r="J150" s="567">
        <v>0</v>
      </c>
      <c r="K150" s="567">
        <v>0</v>
      </c>
      <c r="L150" s="569">
        <v>0</v>
      </c>
      <c r="M150" s="655">
        <v>0</v>
      </c>
      <c r="N150" s="656">
        <v>0</v>
      </c>
      <c r="O150" s="649">
        <v>0</v>
      </c>
      <c r="P150" s="649">
        <f t="shared" si="70"/>
        <v>0</v>
      </c>
      <c r="Q150" s="649">
        <f t="shared" si="71"/>
        <v>0</v>
      </c>
      <c r="R150" s="649">
        <f t="shared" si="72"/>
        <v>0</v>
      </c>
      <c r="S150" s="660">
        <v>0</v>
      </c>
      <c r="T150" s="649">
        <f t="shared" si="73"/>
        <v>0</v>
      </c>
      <c r="U150" s="649">
        <f t="shared" si="74"/>
        <v>0</v>
      </c>
      <c r="V150" s="650">
        <f t="shared" si="75"/>
        <v>0</v>
      </c>
      <c r="W150" s="655">
        <v>0</v>
      </c>
      <c r="X150" s="656">
        <v>0</v>
      </c>
      <c r="Y150" s="661">
        <v>0</v>
      </c>
      <c r="Z150" s="649">
        <f t="shared" si="76"/>
        <v>0</v>
      </c>
      <c r="AA150" s="649">
        <f t="shared" si="77"/>
        <v>0</v>
      </c>
      <c r="AB150" s="649">
        <f t="shared" si="78"/>
        <v>0</v>
      </c>
      <c r="AC150" s="661">
        <v>0</v>
      </c>
      <c r="AD150" s="649">
        <f t="shared" si="79"/>
        <v>0</v>
      </c>
      <c r="AE150" s="649">
        <f t="shared" si="80"/>
        <v>0</v>
      </c>
      <c r="AF150" s="650">
        <f t="shared" si="81"/>
        <v>0</v>
      </c>
      <c r="AG150" s="655">
        <v>0</v>
      </c>
      <c r="AH150" s="656">
        <v>0</v>
      </c>
      <c r="AI150" s="661">
        <v>0</v>
      </c>
      <c r="AJ150" s="649">
        <f t="shared" si="82"/>
        <v>0</v>
      </c>
      <c r="AK150" s="649">
        <f t="shared" si="83"/>
        <v>0</v>
      </c>
      <c r="AL150" s="649">
        <f t="shared" si="84"/>
        <v>0</v>
      </c>
      <c r="AM150" s="661">
        <v>0</v>
      </c>
      <c r="AN150" s="649">
        <f t="shared" si="85"/>
        <v>0</v>
      </c>
      <c r="AO150" s="649">
        <f t="shared" si="86"/>
        <v>0</v>
      </c>
      <c r="AP150" s="650">
        <f t="shared" si="87"/>
        <v>0</v>
      </c>
      <c r="AQ150" s="655">
        <v>0</v>
      </c>
      <c r="AR150" s="656">
        <v>0</v>
      </c>
      <c r="AS150" s="661">
        <v>0</v>
      </c>
      <c r="AT150" s="649">
        <f t="shared" si="88"/>
        <v>0</v>
      </c>
      <c r="AU150" s="649">
        <f t="shared" si="89"/>
        <v>0</v>
      </c>
      <c r="AV150" s="649">
        <f t="shared" si="90"/>
        <v>0</v>
      </c>
      <c r="AW150" s="661">
        <v>0</v>
      </c>
      <c r="AX150" s="649">
        <f t="shared" si="91"/>
        <v>0</v>
      </c>
      <c r="AY150" s="649">
        <f t="shared" si="92"/>
        <v>0</v>
      </c>
      <c r="AZ150" s="650">
        <f t="shared" si="93"/>
        <v>0</v>
      </c>
      <c r="BA150" s="651">
        <v>2.16</v>
      </c>
      <c r="BB150" s="649">
        <f t="shared" si="94"/>
        <v>12.96</v>
      </c>
      <c r="BC150" s="649">
        <f t="shared" si="95"/>
        <v>0</v>
      </c>
      <c r="BD150" s="649">
        <f t="shared" si="96"/>
        <v>28.080000000000002</v>
      </c>
      <c r="BE150" s="650">
        <f t="shared" si="97"/>
        <v>10.8</v>
      </c>
      <c r="BF150" s="651">
        <v>1.1299999999999999</v>
      </c>
      <c r="BG150" s="649">
        <f t="shared" si="98"/>
        <v>6.7799999999999994</v>
      </c>
      <c r="BH150" s="649">
        <f t="shared" si="99"/>
        <v>0</v>
      </c>
      <c r="BI150" s="649">
        <f t="shared" si="100"/>
        <v>14.689999999999998</v>
      </c>
      <c r="BJ150" s="650">
        <f t="shared" si="101"/>
        <v>5.6499999999999995</v>
      </c>
      <c r="BK150" s="674">
        <v>0</v>
      </c>
      <c r="BL150" s="674">
        <v>0</v>
      </c>
      <c r="BM150" s="675">
        <v>0</v>
      </c>
      <c r="BN150" s="675">
        <v>0</v>
      </c>
      <c r="BO150" s="662">
        <v>0</v>
      </c>
      <c r="BP150" s="662">
        <v>0</v>
      </c>
      <c r="BQ150" s="662">
        <v>0</v>
      </c>
      <c r="BR150" s="675">
        <v>0</v>
      </c>
      <c r="BS150" s="652">
        <f t="shared" si="102"/>
        <v>0</v>
      </c>
      <c r="BT150" s="650">
        <f t="shared" si="103"/>
        <v>0</v>
      </c>
      <c r="BV150" s="668"/>
      <c r="BW150" s="674"/>
      <c r="BX150" s="674"/>
      <c r="BY150" s="675"/>
      <c r="BZ150" s="675"/>
      <c r="CA150" s="662"/>
      <c r="CB150" s="662"/>
      <c r="CC150" s="662"/>
      <c r="CD150" s="675"/>
      <c r="CF150" s="671"/>
      <c r="CG150" s="661"/>
      <c r="CH150" s="661"/>
      <c r="CI150" s="661"/>
      <c r="CJ150" s="88"/>
      <c r="CK150" s="86"/>
      <c r="CL150" s="86"/>
      <c r="CM150" s="87"/>
      <c r="CN150" s="86"/>
      <c r="CO150" s="86"/>
      <c r="CP150" s="86"/>
      <c r="CQ150" s="87"/>
    </row>
    <row r="151" spans="1:95" ht="17.25" customHeight="1" x14ac:dyDescent="0.25">
      <c r="A151" s="664">
        <v>146</v>
      </c>
      <c r="B151" s="647" t="s">
        <v>947</v>
      </c>
      <c r="C151" s="648" t="s">
        <v>693</v>
      </c>
      <c r="D151" s="653">
        <v>4140</v>
      </c>
      <c r="E151" s="654">
        <v>81</v>
      </c>
      <c r="F151" s="567">
        <v>0</v>
      </c>
      <c r="G151" s="567">
        <v>216</v>
      </c>
      <c r="H151" s="569">
        <v>104</v>
      </c>
      <c r="I151" s="654">
        <v>85</v>
      </c>
      <c r="J151" s="567">
        <v>0</v>
      </c>
      <c r="K151" s="567">
        <v>221</v>
      </c>
      <c r="L151" s="569">
        <v>104</v>
      </c>
      <c r="M151" s="655">
        <v>4</v>
      </c>
      <c r="N151" s="656">
        <v>0</v>
      </c>
      <c r="O151" s="649">
        <v>721920.83357762196</v>
      </c>
      <c r="P151" s="649">
        <f t="shared" si="70"/>
        <v>8493.1862773837875</v>
      </c>
      <c r="Q151" s="649">
        <f t="shared" si="71"/>
        <v>33972.74510953515</v>
      </c>
      <c r="R151" s="649">
        <f t="shared" si="72"/>
        <v>0</v>
      </c>
      <c r="S151" s="660">
        <v>67393.495837673006</v>
      </c>
      <c r="T151" s="649">
        <f t="shared" si="73"/>
        <v>792.8646569138001</v>
      </c>
      <c r="U151" s="649">
        <f t="shared" si="74"/>
        <v>3171.4586276552004</v>
      </c>
      <c r="V151" s="650">
        <f t="shared" si="75"/>
        <v>0</v>
      </c>
      <c r="W151" s="655">
        <v>0</v>
      </c>
      <c r="X151" s="656">
        <v>0</v>
      </c>
      <c r="Y151" s="661">
        <v>0</v>
      </c>
      <c r="Z151" s="649">
        <f t="shared" si="76"/>
        <v>0</v>
      </c>
      <c r="AA151" s="649">
        <f t="shared" si="77"/>
        <v>0</v>
      </c>
      <c r="AB151" s="649">
        <f t="shared" si="78"/>
        <v>0</v>
      </c>
      <c r="AC151" s="661">
        <v>0</v>
      </c>
      <c r="AD151" s="649">
        <f t="shared" si="79"/>
        <v>0</v>
      </c>
      <c r="AE151" s="649">
        <f t="shared" si="80"/>
        <v>0</v>
      </c>
      <c r="AF151" s="650">
        <f t="shared" si="81"/>
        <v>0</v>
      </c>
      <c r="AG151" s="655">
        <v>6</v>
      </c>
      <c r="AH151" s="656">
        <v>0</v>
      </c>
      <c r="AI151" s="661">
        <v>2411947.81305973</v>
      </c>
      <c r="AJ151" s="649">
        <f t="shared" si="82"/>
        <v>10913.791009320044</v>
      </c>
      <c r="AK151" s="649">
        <f t="shared" si="83"/>
        <v>65482.746055920266</v>
      </c>
      <c r="AL151" s="649">
        <f t="shared" si="84"/>
        <v>0</v>
      </c>
      <c r="AM151" s="661">
        <v>480516.336224475</v>
      </c>
      <c r="AN151" s="649">
        <f t="shared" si="85"/>
        <v>2174.2820643641403</v>
      </c>
      <c r="AO151" s="649">
        <f t="shared" si="86"/>
        <v>13045.692386184841</v>
      </c>
      <c r="AP151" s="650">
        <f t="shared" si="87"/>
        <v>0</v>
      </c>
      <c r="AQ151" s="655">
        <v>6</v>
      </c>
      <c r="AR151" s="656">
        <v>1</v>
      </c>
      <c r="AS151" s="661">
        <v>1515571.6643073701</v>
      </c>
      <c r="AT151" s="649">
        <f t="shared" si="88"/>
        <v>14572.804464493944</v>
      </c>
      <c r="AU151" s="649">
        <f t="shared" si="89"/>
        <v>87436.826786963662</v>
      </c>
      <c r="AV151" s="649">
        <f t="shared" si="90"/>
        <v>14572.804464493944</v>
      </c>
      <c r="AW151" s="661">
        <v>42902.926938857003</v>
      </c>
      <c r="AX151" s="649">
        <f t="shared" si="91"/>
        <v>412.52814364285581</v>
      </c>
      <c r="AY151" s="649">
        <f t="shared" si="92"/>
        <v>2475.1688618571347</v>
      </c>
      <c r="AZ151" s="650">
        <f t="shared" si="93"/>
        <v>412.52814364285581</v>
      </c>
      <c r="BA151" s="651">
        <v>1.34</v>
      </c>
      <c r="BB151" s="649">
        <f t="shared" si="94"/>
        <v>108.54</v>
      </c>
      <c r="BC151" s="649">
        <f t="shared" si="95"/>
        <v>0</v>
      </c>
      <c r="BD151" s="649">
        <f t="shared" si="96"/>
        <v>289.44</v>
      </c>
      <c r="BE151" s="650">
        <f t="shared" si="97"/>
        <v>139.36000000000001</v>
      </c>
      <c r="BF151" s="651">
        <v>1.42</v>
      </c>
      <c r="BG151" s="649">
        <f t="shared" si="98"/>
        <v>115.02</v>
      </c>
      <c r="BH151" s="649">
        <f t="shared" si="99"/>
        <v>0</v>
      </c>
      <c r="BI151" s="649">
        <f t="shared" si="100"/>
        <v>306.71999999999997</v>
      </c>
      <c r="BJ151" s="650">
        <f t="shared" si="101"/>
        <v>147.68</v>
      </c>
      <c r="BK151" s="674">
        <v>4.4782829836086702</v>
      </c>
      <c r="BL151" s="674">
        <v>0.41806127705179003</v>
      </c>
      <c r="BM151" s="675">
        <v>0</v>
      </c>
      <c r="BN151" s="675">
        <v>0</v>
      </c>
      <c r="BO151" s="662">
        <v>14.962007392208299</v>
      </c>
      <c r="BP151" s="662">
        <v>2.98078131530841</v>
      </c>
      <c r="BQ151" s="662">
        <v>9.4015278116743701</v>
      </c>
      <c r="BR151" s="675">
        <v>0.26613922014848002</v>
      </c>
      <c r="BS151" s="652">
        <f t="shared" si="102"/>
        <v>32.50680000000002</v>
      </c>
      <c r="BT151" s="650">
        <f t="shared" si="103"/>
        <v>5240253.069945734</v>
      </c>
      <c r="BV151" s="668"/>
      <c r="BW151" s="674"/>
      <c r="BX151" s="674"/>
      <c r="BY151" s="675"/>
      <c r="BZ151" s="675"/>
      <c r="CA151" s="662"/>
      <c r="CB151" s="662"/>
      <c r="CC151" s="662"/>
      <c r="CD151" s="675"/>
      <c r="CF151" s="671"/>
      <c r="CG151" s="661"/>
      <c r="CH151" s="661"/>
      <c r="CI151" s="661"/>
      <c r="CJ151" s="88"/>
      <c r="CK151" s="86"/>
      <c r="CL151" s="86"/>
      <c r="CM151" s="87"/>
      <c r="CN151" s="86"/>
      <c r="CO151" s="86"/>
      <c r="CP151" s="86"/>
      <c r="CQ151" s="87"/>
    </row>
    <row r="152" spans="1:95" ht="17.25" customHeight="1" x14ac:dyDescent="0.25">
      <c r="A152" s="664">
        <v>147</v>
      </c>
      <c r="B152" s="647" t="s">
        <v>948</v>
      </c>
      <c r="C152" s="648" t="s">
        <v>694</v>
      </c>
      <c r="D152" s="653">
        <v>377</v>
      </c>
      <c r="E152" s="654">
        <v>1</v>
      </c>
      <c r="F152" s="567">
        <v>0</v>
      </c>
      <c r="G152" s="567">
        <v>10</v>
      </c>
      <c r="H152" s="569">
        <v>8</v>
      </c>
      <c r="I152" s="654">
        <v>0</v>
      </c>
      <c r="J152" s="567">
        <v>0</v>
      </c>
      <c r="K152" s="567">
        <v>0</v>
      </c>
      <c r="L152" s="569">
        <v>0</v>
      </c>
      <c r="M152" s="655">
        <v>0</v>
      </c>
      <c r="N152" s="656">
        <v>0</v>
      </c>
      <c r="O152" s="649">
        <v>0</v>
      </c>
      <c r="P152" s="649">
        <f t="shared" si="70"/>
        <v>0</v>
      </c>
      <c r="Q152" s="649">
        <f t="shared" si="71"/>
        <v>0</v>
      </c>
      <c r="R152" s="649">
        <f t="shared" si="72"/>
        <v>0</v>
      </c>
      <c r="S152" s="660">
        <v>0</v>
      </c>
      <c r="T152" s="649">
        <f t="shared" si="73"/>
        <v>0</v>
      </c>
      <c r="U152" s="649">
        <f t="shared" si="74"/>
        <v>0</v>
      </c>
      <c r="V152" s="650">
        <f t="shared" si="75"/>
        <v>0</v>
      </c>
      <c r="W152" s="655">
        <v>0</v>
      </c>
      <c r="X152" s="656">
        <v>0</v>
      </c>
      <c r="Y152" s="661">
        <v>0</v>
      </c>
      <c r="Z152" s="649">
        <f t="shared" si="76"/>
        <v>0</v>
      </c>
      <c r="AA152" s="649">
        <f t="shared" si="77"/>
        <v>0</v>
      </c>
      <c r="AB152" s="649">
        <f t="shared" si="78"/>
        <v>0</v>
      </c>
      <c r="AC152" s="661">
        <v>0</v>
      </c>
      <c r="AD152" s="649">
        <f t="shared" si="79"/>
        <v>0</v>
      </c>
      <c r="AE152" s="649">
        <f t="shared" si="80"/>
        <v>0</v>
      </c>
      <c r="AF152" s="650">
        <f t="shared" si="81"/>
        <v>0</v>
      </c>
      <c r="AG152" s="655">
        <v>0</v>
      </c>
      <c r="AH152" s="656">
        <v>0</v>
      </c>
      <c r="AI152" s="661">
        <v>0</v>
      </c>
      <c r="AJ152" s="649">
        <f t="shared" si="82"/>
        <v>0</v>
      </c>
      <c r="AK152" s="649">
        <f t="shared" si="83"/>
        <v>0</v>
      </c>
      <c r="AL152" s="649">
        <f t="shared" si="84"/>
        <v>0</v>
      </c>
      <c r="AM152" s="661">
        <v>0</v>
      </c>
      <c r="AN152" s="649">
        <f t="shared" si="85"/>
        <v>0</v>
      </c>
      <c r="AO152" s="649">
        <f t="shared" si="86"/>
        <v>0</v>
      </c>
      <c r="AP152" s="650">
        <f t="shared" si="87"/>
        <v>0</v>
      </c>
      <c r="AQ152" s="655">
        <v>0</v>
      </c>
      <c r="AR152" s="656">
        <v>0</v>
      </c>
      <c r="AS152" s="661">
        <v>0</v>
      </c>
      <c r="AT152" s="649">
        <f t="shared" si="88"/>
        <v>0</v>
      </c>
      <c r="AU152" s="649">
        <f t="shared" si="89"/>
        <v>0</v>
      </c>
      <c r="AV152" s="649">
        <f t="shared" si="90"/>
        <v>0</v>
      </c>
      <c r="AW152" s="661">
        <v>0</v>
      </c>
      <c r="AX152" s="649">
        <f t="shared" si="91"/>
        <v>0</v>
      </c>
      <c r="AY152" s="649">
        <f t="shared" si="92"/>
        <v>0</v>
      </c>
      <c r="AZ152" s="650">
        <f t="shared" si="93"/>
        <v>0</v>
      </c>
      <c r="BA152" s="651">
        <v>1.49</v>
      </c>
      <c r="BB152" s="649">
        <f t="shared" si="94"/>
        <v>1.49</v>
      </c>
      <c r="BC152" s="649">
        <f t="shared" si="95"/>
        <v>0</v>
      </c>
      <c r="BD152" s="649">
        <f t="shared" si="96"/>
        <v>14.9</v>
      </c>
      <c r="BE152" s="650">
        <f t="shared" si="97"/>
        <v>11.92</v>
      </c>
      <c r="BF152" s="651">
        <v>1.37</v>
      </c>
      <c r="BG152" s="649">
        <f t="shared" si="98"/>
        <v>1.37</v>
      </c>
      <c r="BH152" s="649">
        <f t="shared" si="99"/>
        <v>0</v>
      </c>
      <c r="BI152" s="649">
        <f t="shared" si="100"/>
        <v>13.700000000000001</v>
      </c>
      <c r="BJ152" s="650">
        <f t="shared" si="101"/>
        <v>10.96</v>
      </c>
      <c r="BK152" s="674">
        <v>0</v>
      </c>
      <c r="BL152" s="674">
        <v>0</v>
      </c>
      <c r="BM152" s="675">
        <v>0</v>
      </c>
      <c r="BN152" s="675">
        <v>0</v>
      </c>
      <c r="BO152" s="662">
        <v>0</v>
      </c>
      <c r="BP152" s="662">
        <v>0</v>
      </c>
      <c r="BQ152" s="662">
        <v>0</v>
      </c>
      <c r="BR152" s="675">
        <v>0</v>
      </c>
      <c r="BS152" s="652">
        <f t="shared" si="102"/>
        <v>0</v>
      </c>
      <c r="BT152" s="650">
        <f t="shared" si="103"/>
        <v>0</v>
      </c>
      <c r="BV152" s="668"/>
      <c r="BW152" s="674"/>
      <c r="BX152" s="674"/>
      <c r="BY152" s="675"/>
      <c r="BZ152" s="675"/>
      <c r="CA152" s="662"/>
      <c r="CB152" s="662"/>
      <c r="CC152" s="662"/>
      <c r="CD152" s="675"/>
      <c r="CF152" s="671"/>
      <c r="CG152" s="661"/>
      <c r="CH152" s="661"/>
      <c r="CI152" s="661"/>
      <c r="CJ152" s="88"/>
      <c r="CK152" s="86"/>
      <c r="CL152" s="86"/>
      <c r="CM152" s="87"/>
      <c r="CN152" s="86"/>
      <c r="CO152" s="86"/>
      <c r="CP152" s="86"/>
      <c r="CQ152" s="87"/>
    </row>
    <row r="153" spans="1:95" ht="17.25" customHeight="1" x14ac:dyDescent="0.25">
      <c r="A153" s="664">
        <v>148</v>
      </c>
      <c r="B153" s="647" t="s">
        <v>949</v>
      </c>
      <c r="C153" s="648" t="s">
        <v>695</v>
      </c>
      <c r="D153" s="653">
        <v>471</v>
      </c>
      <c r="E153" s="654">
        <v>0</v>
      </c>
      <c r="F153" s="567">
        <v>11</v>
      </c>
      <c r="G153" s="567">
        <v>14</v>
      </c>
      <c r="H153" s="569">
        <v>5</v>
      </c>
      <c r="I153" s="654">
        <v>0</v>
      </c>
      <c r="J153" s="567">
        <v>0</v>
      </c>
      <c r="K153" s="567">
        <v>0</v>
      </c>
      <c r="L153" s="569">
        <v>0</v>
      </c>
      <c r="M153" s="655">
        <v>0</v>
      </c>
      <c r="N153" s="656">
        <v>0</v>
      </c>
      <c r="O153" s="649">
        <v>0</v>
      </c>
      <c r="P153" s="649">
        <f t="shared" si="70"/>
        <v>0</v>
      </c>
      <c r="Q153" s="649">
        <f t="shared" si="71"/>
        <v>0</v>
      </c>
      <c r="R153" s="649">
        <f t="shared" si="72"/>
        <v>0</v>
      </c>
      <c r="S153" s="660">
        <v>0</v>
      </c>
      <c r="T153" s="649">
        <f t="shared" si="73"/>
        <v>0</v>
      </c>
      <c r="U153" s="649">
        <f t="shared" si="74"/>
        <v>0</v>
      </c>
      <c r="V153" s="650">
        <f t="shared" si="75"/>
        <v>0</v>
      </c>
      <c r="W153" s="655">
        <v>0</v>
      </c>
      <c r="X153" s="656">
        <v>0</v>
      </c>
      <c r="Y153" s="661">
        <v>0</v>
      </c>
      <c r="Z153" s="649">
        <f t="shared" si="76"/>
        <v>0</v>
      </c>
      <c r="AA153" s="649">
        <f t="shared" si="77"/>
        <v>0</v>
      </c>
      <c r="AB153" s="649">
        <f t="shared" si="78"/>
        <v>0</v>
      </c>
      <c r="AC153" s="661">
        <v>0</v>
      </c>
      <c r="AD153" s="649">
        <f t="shared" si="79"/>
        <v>0</v>
      </c>
      <c r="AE153" s="649">
        <f t="shared" si="80"/>
        <v>0</v>
      </c>
      <c r="AF153" s="650">
        <f t="shared" si="81"/>
        <v>0</v>
      </c>
      <c r="AG153" s="655">
        <v>0</v>
      </c>
      <c r="AH153" s="656">
        <v>0</v>
      </c>
      <c r="AI153" s="661">
        <v>0</v>
      </c>
      <c r="AJ153" s="649">
        <f t="shared" si="82"/>
        <v>0</v>
      </c>
      <c r="AK153" s="649">
        <f t="shared" si="83"/>
        <v>0</v>
      </c>
      <c r="AL153" s="649">
        <f t="shared" si="84"/>
        <v>0</v>
      </c>
      <c r="AM153" s="661">
        <v>0</v>
      </c>
      <c r="AN153" s="649">
        <f t="shared" si="85"/>
        <v>0</v>
      </c>
      <c r="AO153" s="649">
        <f t="shared" si="86"/>
        <v>0</v>
      </c>
      <c r="AP153" s="650">
        <f t="shared" si="87"/>
        <v>0</v>
      </c>
      <c r="AQ153" s="655">
        <v>0</v>
      </c>
      <c r="AR153" s="656">
        <v>0</v>
      </c>
      <c r="AS153" s="661">
        <v>0</v>
      </c>
      <c r="AT153" s="649">
        <f t="shared" si="88"/>
        <v>0</v>
      </c>
      <c r="AU153" s="649">
        <f t="shared" si="89"/>
        <v>0</v>
      </c>
      <c r="AV153" s="649">
        <f t="shared" si="90"/>
        <v>0</v>
      </c>
      <c r="AW153" s="661">
        <v>0</v>
      </c>
      <c r="AX153" s="649">
        <f t="shared" si="91"/>
        <v>0</v>
      </c>
      <c r="AY153" s="649">
        <f t="shared" si="92"/>
        <v>0</v>
      </c>
      <c r="AZ153" s="650">
        <f t="shared" si="93"/>
        <v>0</v>
      </c>
      <c r="BA153" s="651">
        <v>1.51</v>
      </c>
      <c r="BB153" s="649">
        <f t="shared" si="94"/>
        <v>0</v>
      </c>
      <c r="BC153" s="649">
        <f t="shared" si="95"/>
        <v>16.61</v>
      </c>
      <c r="BD153" s="649">
        <f t="shared" si="96"/>
        <v>21.14</v>
      </c>
      <c r="BE153" s="650">
        <f t="shared" si="97"/>
        <v>7.55</v>
      </c>
      <c r="BF153" s="651">
        <v>1.28</v>
      </c>
      <c r="BG153" s="649">
        <f t="shared" si="98"/>
        <v>0</v>
      </c>
      <c r="BH153" s="649">
        <f t="shared" si="99"/>
        <v>14.08</v>
      </c>
      <c r="BI153" s="649">
        <f t="shared" si="100"/>
        <v>17.920000000000002</v>
      </c>
      <c r="BJ153" s="650">
        <f t="shared" si="101"/>
        <v>6.4</v>
      </c>
      <c r="BK153" s="674">
        <v>0</v>
      </c>
      <c r="BL153" s="674">
        <v>0</v>
      </c>
      <c r="BM153" s="675">
        <v>0</v>
      </c>
      <c r="BN153" s="675">
        <v>0</v>
      </c>
      <c r="BO153" s="662">
        <v>0</v>
      </c>
      <c r="BP153" s="662">
        <v>0</v>
      </c>
      <c r="BQ153" s="662">
        <v>0</v>
      </c>
      <c r="BR153" s="675">
        <v>0</v>
      </c>
      <c r="BS153" s="652">
        <f t="shared" si="102"/>
        <v>0</v>
      </c>
      <c r="BT153" s="650">
        <f t="shared" si="103"/>
        <v>0</v>
      </c>
      <c r="BV153" s="668"/>
      <c r="BW153" s="674"/>
      <c r="BX153" s="674"/>
      <c r="BY153" s="675"/>
      <c r="BZ153" s="675"/>
      <c r="CA153" s="662"/>
      <c r="CB153" s="662"/>
      <c r="CC153" s="662"/>
      <c r="CD153" s="675"/>
      <c r="CF153" s="671"/>
      <c r="CG153" s="661"/>
      <c r="CH153" s="661"/>
      <c r="CI153" s="661"/>
      <c r="CJ153" s="88"/>
      <c r="CK153" s="86"/>
      <c r="CL153" s="86"/>
      <c r="CM153" s="87"/>
      <c r="CN153" s="86"/>
      <c r="CO153" s="86"/>
      <c r="CP153" s="86"/>
      <c r="CQ153" s="87"/>
    </row>
    <row r="154" spans="1:95" ht="17.25" customHeight="1" x14ac:dyDescent="0.25">
      <c r="A154" s="664">
        <v>149</v>
      </c>
      <c r="B154" s="647" t="s">
        <v>494</v>
      </c>
      <c r="C154" s="648" t="s">
        <v>696</v>
      </c>
      <c r="D154" s="653">
        <v>2559</v>
      </c>
      <c r="E154" s="654">
        <v>38</v>
      </c>
      <c r="F154" s="567">
        <v>1</v>
      </c>
      <c r="G154" s="567">
        <v>109</v>
      </c>
      <c r="H154" s="569">
        <v>52</v>
      </c>
      <c r="I154" s="654">
        <v>42</v>
      </c>
      <c r="J154" s="567">
        <v>0</v>
      </c>
      <c r="K154" s="567">
        <v>132</v>
      </c>
      <c r="L154" s="569">
        <v>59</v>
      </c>
      <c r="M154" s="655">
        <v>3</v>
      </c>
      <c r="N154" s="656">
        <v>0</v>
      </c>
      <c r="O154" s="649">
        <v>496280.87081667501</v>
      </c>
      <c r="P154" s="649">
        <f t="shared" si="70"/>
        <v>11816.211209920833</v>
      </c>
      <c r="Q154" s="649">
        <f t="shared" si="71"/>
        <v>35448.633629762502</v>
      </c>
      <c r="R154" s="649">
        <f t="shared" si="72"/>
        <v>0</v>
      </c>
      <c r="S154" s="660">
        <v>12282.858096182999</v>
      </c>
      <c r="T154" s="649">
        <f t="shared" si="73"/>
        <v>292.44900229007141</v>
      </c>
      <c r="U154" s="649">
        <f t="shared" si="74"/>
        <v>877.34700687021427</v>
      </c>
      <c r="V154" s="650">
        <f t="shared" si="75"/>
        <v>0</v>
      </c>
      <c r="W154" s="655">
        <v>0</v>
      </c>
      <c r="X154" s="656">
        <v>0</v>
      </c>
      <c r="Y154" s="661">
        <v>0</v>
      </c>
      <c r="Z154" s="649">
        <f t="shared" si="76"/>
        <v>0</v>
      </c>
      <c r="AA154" s="649">
        <f t="shared" si="77"/>
        <v>0</v>
      </c>
      <c r="AB154" s="649">
        <f t="shared" si="78"/>
        <v>0</v>
      </c>
      <c r="AC154" s="661">
        <v>0</v>
      </c>
      <c r="AD154" s="649">
        <f t="shared" si="79"/>
        <v>0</v>
      </c>
      <c r="AE154" s="649">
        <f t="shared" si="80"/>
        <v>0</v>
      </c>
      <c r="AF154" s="650">
        <f t="shared" si="81"/>
        <v>0</v>
      </c>
      <c r="AG154" s="655">
        <v>14</v>
      </c>
      <c r="AH154" s="656">
        <v>0</v>
      </c>
      <c r="AI154" s="661">
        <v>1511859.6204476501</v>
      </c>
      <c r="AJ154" s="649">
        <f t="shared" si="82"/>
        <v>11453.481973088259</v>
      </c>
      <c r="AK154" s="649">
        <f t="shared" si="83"/>
        <v>160348.74762323563</v>
      </c>
      <c r="AL154" s="649">
        <f t="shared" si="84"/>
        <v>0</v>
      </c>
      <c r="AM154" s="661">
        <v>297529.98582552897</v>
      </c>
      <c r="AN154" s="649">
        <f t="shared" si="85"/>
        <v>2254.0150441327951</v>
      </c>
      <c r="AO154" s="649">
        <f t="shared" si="86"/>
        <v>31556.210617859131</v>
      </c>
      <c r="AP154" s="650">
        <f t="shared" si="87"/>
        <v>0</v>
      </c>
      <c r="AQ154" s="655">
        <v>8</v>
      </c>
      <c r="AR154" s="656">
        <v>0</v>
      </c>
      <c r="AS154" s="661">
        <v>889332.32989455306</v>
      </c>
      <c r="AT154" s="649">
        <f t="shared" si="88"/>
        <v>15073.429320246662</v>
      </c>
      <c r="AU154" s="649">
        <f t="shared" si="89"/>
        <v>120587.43456197329</v>
      </c>
      <c r="AV154" s="649">
        <f t="shared" si="90"/>
        <v>0</v>
      </c>
      <c r="AW154" s="661">
        <v>14312.199868596999</v>
      </c>
      <c r="AX154" s="649">
        <f t="shared" si="91"/>
        <v>242.57965878977964</v>
      </c>
      <c r="AY154" s="649">
        <f t="shared" si="92"/>
        <v>1940.6372703182371</v>
      </c>
      <c r="AZ154" s="650">
        <f t="shared" si="93"/>
        <v>0</v>
      </c>
      <c r="BA154" s="651">
        <v>1.33</v>
      </c>
      <c r="BB154" s="649">
        <f t="shared" si="94"/>
        <v>50.540000000000006</v>
      </c>
      <c r="BC154" s="649">
        <f t="shared" si="95"/>
        <v>1.33</v>
      </c>
      <c r="BD154" s="649">
        <f t="shared" si="96"/>
        <v>144.97</v>
      </c>
      <c r="BE154" s="650">
        <f t="shared" si="97"/>
        <v>69.16</v>
      </c>
      <c r="BF154" s="651">
        <v>1.22</v>
      </c>
      <c r="BG154" s="649">
        <f t="shared" si="98"/>
        <v>46.36</v>
      </c>
      <c r="BH154" s="649">
        <f t="shared" si="99"/>
        <v>1.22</v>
      </c>
      <c r="BI154" s="649">
        <f t="shared" si="100"/>
        <v>132.97999999999999</v>
      </c>
      <c r="BJ154" s="650">
        <f t="shared" si="101"/>
        <v>63.44</v>
      </c>
      <c r="BK154" s="674">
        <v>3.0785732666209902</v>
      </c>
      <c r="BL154" s="674">
        <v>7.6194108611080003E-2</v>
      </c>
      <c r="BM154" s="675">
        <v>0</v>
      </c>
      <c r="BN154" s="675">
        <v>0</v>
      </c>
      <c r="BO154" s="662">
        <v>9.3785009338254799</v>
      </c>
      <c r="BP154" s="662">
        <v>1.84566424829812</v>
      </c>
      <c r="BQ154" s="662">
        <v>5.5167847421757603</v>
      </c>
      <c r="BR154" s="675">
        <v>8.8782700468569994E-2</v>
      </c>
      <c r="BS154" s="652">
        <f t="shared" si="102"/>
        <v>19.984500000000004</v>
      </c>
      <c r="BT154" s="650">
        <f t="shared" si="103"/>
        <v>3221597.8649491947</v>
      </c>
      <c r="BV154" s="668"/>
      <c r="BW154" s="674"/>
      <c r="BX154" s="674"/>
      <c r="BY154" s="675"/>
      <c r="BZ154" s="675"/>
      <c r="CA154" s="662"/>
      <c r="CB154" s="662"/>
      <c r="CC154" s="662"/>
      <c r="CD154" s="675"/>
      <c r="CF154" s="671"/>
      <c r="CG154" s="661"/>
      <c r="CH154" s="661"/>
      <c r="CI154" s="661"/>
      <c r="CJ154" s="88"/>
      <c r="CK154" s="86"/>
      <c r="CL154" s="86"/>
      <c r="CM154" s="87"/>
      <c r="CN154" s="86"/>
      <c r="CO154" s="86"/>
      <c r="CP154" s="86"/>
      <c r="CQ154" s="87"/>
    </row>
    <row r="155" spans="1:95" ht="17.25" customHeight="1" x14ac:dyDescent="0.25">
      <c r="A155" s="664">
        <v>150</v>
      </c>
      <c r="B155" s="647" t="s">
        <v>119</v>
      </c>
      <c r="C155" s="648" t="s">
        <v>697</v>
      </c>
      <c r="D155" s="653">
        <v>92</v>
      </c>
      <c r="E155" s="654">
        <v>1</v>
      </c>
      <c r="F155" s="567">
        <v>0</v>
      </c>
      <c r="G155" s="567">
        <v>3</v>
      </c>
      <c r="H155" s="569">
        <v>3</v>
      </c>
      <c r="I155" s="654">
        <v>0</v>
      </c>
      <c r="J155" s="567">
        <v>0</v>
      </c>
      <c r="K155" s="567">
        <v>0</v>
      </c>
      <c r="L155" s="569">
        <v>0</v>
      </c>
      <c r="M155" s="655">
        <v>0</v>
      </c>
      <c r="N155" s="656">
        <v>0</v>
      </c>
      <c r="O155" s="649">
        <v>0</v>
      </c>
      <c r="P155" s="649">
        <f t="shared" si="70"/>
        <v>0</v>
      </c>
      <c r="Q155" s="649">
        <f t="shared" si="71"/>
        <v>0</v>
      </c>
      <c r="R155" s="649">
        <f t="shared" si="72"/>
        <v>0</v>
      </c>
      <c r="S155" s="660">
        <v>0</v>
      </c>
      <c r="T155" s="649">
        <f t="shared" si="73"/>
        <v>0</v>
      </c>
      <c r="U155" s="649">
        <f t="shared" si="74"/>
        <v>0</v>
      </c>
      <c r="V155" s="650">
        <f t="shared" si="75"/>
        <v>0</v>
      </c>
      <c r="W155" s="655">
        <v>0</v>
      </c>
      <c r="X155" s="656">
        <v>0</v>
      </c>
      <c r="Y155" s="661">
        <v>0</v>
      </c>
      <c r="Z155" s="649">
        <f t="shared" si="76"/>
        <v>0</v>
      </c>
      <c r="AA155" s="649">
        <f t="shared" si="77"/>
        <v>0</v>
      </c>
      <c r="AB155" s="649">
        <f t="shared" si="78"/>
        <v>0</v>
      </c>
      <c r="AC155" s="661">
        <v>0</v>
      </c>
      <c r="AD155" s="649">
        <f t="shared" si="79"/>
        <v>0</v>
      </c>
      <c r="AE155" s="649">
        <f t="shared" si="80"/>
        <v>0</v>
      </c>
      <c r="AF155" s="650">
        <f t="shared" si="81"/>
        <v>0</v>
      </c>
      <c r="AG155" s="655">
        <v>0</v>
      </c>
      <c r="AH155" s="656">
        <v>0</v>
      </c>
      <c r="AI155" s="661">
        <v>0</v>
      </c>
      <c r="AJ155" s="649">
        <f t="shared" si="82"/>
        <v>0</v>
      </c>
      <c r="AK155" s="649">
        <f t="shared" si="83"/>
        <v>0</v>
      </c>
      <c r="AL155" s="649">
        <f t="shared" si="84"/>
        <v>0</v>
      </c>
      <c r="AM155" s="661">
        <v>0</v>
      </c>
      <c r="AN155" s="649">
        <f t="shared" si="85"/>
        <v>0</v>
      </c>
      <c r="AO155" s="649">
        <f t="shared" si="86"/>
        <v>0</v>
      </c>
      <c r="AP155" s="650">
        <f t="shared" si="87"/>
        <v>0</v>
      </c>
      <c r="AQ155" s="655">
        <v>0</v>
      </c>
      <c r="AR155" s="656">
        <v>0</v>
      </c>
      <c r="AS155" s="661">
        <v>0</v>
      </c>
      <c r="AT155" s="649">
        <f t="shared" si="88"/>
        <v>0</v>
      </c>
      <c r="AU155" s="649">
        <f t="shared" si="89"/>
        <v>0</v>
      </c>
      <c r="AV155" s="649">
        <f t="shared" si="90"/>
        <v>0</v>
      </c>
      <c r="AW155" s="661">
        <v>0</v>
      </c>
      <c r="AX155" s="649">
        <f t="shared" si="91"/>
        <v>0</v>
      </c>
      <c r="AY155" s="649">
        <f t="shared" si="92"/>
        <v>0</v>
      </c>
      <c r="AZ155" s="650">
        <f t="shared" si="93"/>
        <v>0</v>
      </c>
      <c r="BA155" s="651">
        <v>3.61</v>
      </c>
      <c r="BB155" s="649">
        <f t="shared" si="94"/>
        <v>3.61</v>
      </c>
      <c r="BC155" s="649">
        <f t="shared" si="95"/>
        <v>0</v>
      </c>
      <c r="BD155" s="649">
        <f t="shared" si="96"/>
        <v>10.83</v>
      </c>
      <c r="BE155" s="650">
        <f t="shared" si="97"/>
        <v>10.83</v>
      </c>
      <c r="BF155" s="651">
        <v>1</v>
      </c>
      <c r="BG155" s="649">
        <f t="shared" si="98"/>
        <v>1</v>
      </c>
      <c r="BH155" s="649">
        <f t="shared" si="99"/>
        <v>0</v>
      </c>
      <c r="BI155" s="649">
        <f t="shared" si="100"/>
        <v>3</v>
      </c>
      <c r="BJ155" s="650">
        <f t="shared" si="101"/>
        <v>3</v>
      </c>
      <c r="BK155" s="674">
        <v>0</v>
      </c>
      <c r="BL155" s="674">
        <v>0</v>
      </c>
      <c r="BM155" s="675">
        <v>0</v>
      </c>
      <c r="BN155" s="675">
        <v>0</v>
      </c>
      <c r="BO155" s="662">
        <v>0</v>
      </c>
      <c r="BP155" s="662">
        <v>0</v>
      </c>
      <c r="BQ155" s="662">
        <v>0</v>
      </c>
      <c r="BR155" s="675">
        <v>0</v>
      </c>
      <c r="BS155" s="652">
        <f t="shared" si="102"/>
        <v>0</v>
      </c>
      <c r="BT155" s="650">
        <f t="shared" si="103"/>
        <v>0</v>
      </c>
      <c r="BV155" s="668"/>
      <c r="BW155" s="674"/>
      <c r="BX155" s="674"/>
      <c r="BY155" s="675"/>
      <c r="BZ155" s="675"/>
      <c r="CA155" s="662"/>
      <c r="CB155" s="662"/>
      <c r="CC155" s="662"/>
      <c r="CD155" s="675"/>
      <c r="CF155" s="671"/>
      <c r="CG155" s="661"/>
      <c r="CH155" s="661"/>
      <c r="CI155" s="661"/>
      <c r="CJ155" s="88"/>
      <c r="CK155" s="86"/>
      <c r="CL155" s="86"/>
      <c r="CM155" s="87"/>
      <c r="CN155" s="86"/>
      <c r="CO155" s="86"/>
      <c r="CP155" s="86"/>
      <c r="CQ155" s="87"/>
    </row>
    <row r="156" spans="1:95" ht="17.25" customHeight="1" x14ac:dyDescent="0.25">
      <c r="A156" s="664">
        <v>151</v>
      </c>
      <c r="B156" s="647" t="s">
        <v>950</v>
      </c>
      <c r="C156" s="648" t="s">
        <v>698</v>
      </c>
      <c r="D156" s="653">
        <v>653</v>
      </c>
      <c r="E156" s="654">
        <v>0</v>
      </c>
      <c r="F156" s="567">
        <v>22</v>
      </c>
      <c r="G156" s="567">
        <v>17</v>
      </c>
      <c r="H156" s="569">
        <v>22</v>
      </c>
      <c r="I156" s="654">
        <v>0</v>
      </c>
      <c r="J156" s="567">
        <v>0</v>
      </c>
      <c r="K156" s="567">
        <v>0</v>
      </c>
      <c r="L156" s="569">
        <v>0</v>
      </c>
      <c r="M156" s="655">
        <v>0</v>
      </c>
      <c r="N156" s="656">
        <v>0</v>
      </c>
      <c r="O156" s="649">
        <v>0</v>
      </c>
      <c r="P156" s="649">
        <f t="shared" si="70"/>
        <v>0</v>
      </c>
      <c r="Q156" s="649">
        <f t="shared" si="71"/>
        <v>0</v>
      </c>
      <c r="R156" s="649">
        <f t="shared" si="72"/>
        <v>0</v>
      </c>
      <c r="S156" s="660">
        <v>0</v>
      </c>
      <c r="T156" s="649">
        <f t="shared" si="73"/>
        <v>0</v>
      </c>
      <c r="U156" s="649">
        <f t="shared" si="74"/>
        <v>0</v>
      </c>
      <c r="V156" s="650">
        <f t="shared" si="75"/>
        <v>0</v>
      </c>
      <c r="W156" s="655">
        <v>0</v>
      </c>
      <c r="X156" s="656">
        <v>0</v>
      </c>
      <c r="Y156" s="661">
        <v>0</v>
      </c>
      <c r="Z156" s="649">
        <f t="shared" si="76"/>
        <v>0</v>
      </c>
      <c r="AA156" s="649">
        <f t="shared" si="77"/>
        <v>0</v>
      </c>
      <c r="AB156" s="649">
        <f t="shared" si="78"/>
        <v>0</v>
      </c>
      <c r="AC156" s="661">
        <v>0</v>
      </c>
      <c r="AD156" s="649">
        <f t="shared" si="79"/>
        <v>0</v>
      </c>
      <c r="AE156" s="649">
        <f t="shared" si="80"/>
        <v>0</v>
      </c>
      <c r="AF156" s="650">
        <f t="shared" si="81"/>
        <v>0</v>
      </c>
      <c r="AG156" s="655">
        <v>0</v>
      </c>
      <c r="AH156" s="656">
        <v>0</v>
      </c>
      <c r="AI156" s="661">
        <v>0</v>
      </c>
      <c r="AJ156" s="649">
        <f t="shared" si="82"/>
        <v>0</v>
      </c>
      <c r="AK156" s="649">
        <f t="shared" si="83"/>
        <v>0</v>
      </c>
      <c r="AL156" s="649">
        <f t="shared" si="84"/>
        <v>0</v>
      </c>
      <c r="AM156" s="661">
        <v>0</v>
      </c>
      <c r="AN156" s="649">
        <f t="shared" si="85"/>
        <v>0</v>
      </c>
      <c r="AO156" s="649">
        <f t="shared" si="86"/>
        <v>0</v>
      </c>
      <c r="AP156" s="650">
        <f t="shared" si="87"/>
        <v>0</v>
      </c>
      <c r="AQ156" s="655">
        <v>0</v>
      </c>
      <c r="AR156" s="656">
        <v>0</v>
      </c>
      <c r="AS156" s="661">
        <v>0</v>
      </c>
      <c r="AT156" s="649">
        <f t="shared" si="88"/>
        <v>0</v>
      </c>
      <c r="AU156" s="649">
        <f t="shared" si="89"/>
        <v>0</v>
      </c>
      <c r="AV156" s="649">
        <f t="shared" si="90"/>
        <v>0</v>
      </c>
      <c r="AW156" s="661">
        <v>0</v>
      </c>
      <c r="AX156" s="649">
        <f t="shared" si="91"/>
        <v>0</v>
      </c>
      <c r="AY156" s="649">
        <f t="shared" si="92"/>
        <v>0</v>
      </c>
      <c r="AZ156" s="650">
        <f t="shared" si="93"/>
        <v>0</v>
      </c>
      <c r="BA156" s="651">
        <v>1.65</v>
      </c>
      <c r="BB156" s="649">
        <f t="shared" si="94"/>
        <v>0</v>
      </c>
      <c r="BC156" s="649">
        <f t="shared" si="95"/>
        <v>36.299999999999997</v>
      </c>
      <c r="BD156" s="649">
        <f t="shared" si="96"/>
        <v>28.049999999999997</v>
      </c>
      <c r="BE156" s="650">
        <f t="shared" si="97"/>
        <v>36.299999999999997</v>
      </c>
      <c r="BF156" s="651">
        <v>1.1200000000000001</v>
      </c>
      <c r="BG156" s="649">
        <f t="shared" si="98"/>
        <v>0</v>
      </c>
      <c r="BH156" s="649">
        <f t="shared" si="99"/>
        <v>24.64</v>
      </c>
      <c r="BI156" s="649">
        <f t="shared" si="100"/>
        <v>19.040000000000003</v>
      </c>
      <c r="BJ156" s="650">
        <f t="shared" si="101"/>
        <v>24.64</v>
      </c>
      <c r="BK156" s="674">
        <v>0</v>
      </c>
      <c r="BL156" s="674">
        <v>0</v>
      </c>
      <c r="BM156" s="675">
        <v>0</v>
      </c>
      <c r="BN156" s="675">
        <v>0</v>
      </c>
      <c r="BO156" s="662">
        <v>0</v>
      </c>
      <c r="BP156" s="662">
        <v>0</v>
      </c>
      <c r="BQ156" s="662">
        <v>0</v>
      </c>
      <c r="BR156" s="675">
        <v>0</v>
      </c>
      <c r="BS156" s="652">
        <f t="shared" si="102"/>
        <v>0</v>
      </c>
      <c r="BT156" s="650">
        <f t="shared" si="103"/>
        <v>0</v>
      </c>
      <c r="BV156" s="668"/>
      <c r="BW156" s="674"/>
      <c r="BX156" s="674"/>
      <c r="BY156" s="675"/>
      <c r="BZ156" s="675"/>
      <c r="CA156" s="662"/>
      <c r="CB156" s="662"/>
      <c r="CC156" s="662"/>
      <c r="CD156" s="675"/>
      <c r="CF156" s="671"/>
      <c r="CG156" s="661"/>
      <c r="CH156" s="661"/>
      <c r="CI156" s="661"/>
      <c r="CJ156" s="88"/>
      <c r="CK156" s="86"/>
      <c r="CL156" s="86"/>
      <c r="CM156" s="87"/>
      <c r="CN156" s="86"/>
      <c r="CO156" s="86"/>
      <c r="CP156" s="86"/>
      <c r="CQ156" s="87"/>
    </row>
    <row r="157" spans="1:95" ht="17.25" customHeight="1" x14ac:dyDescent="0.25">
      <c r="A157" s="664">
        <v>152</v>
      </c>
      <c r="B157" s="647" t="s">
        <v>120</v>
      </c>
      <c r="C157" s="648" t="s">
        <v>699</v>
      </c>
      <c r="D157" s="653">
        <v>5728</v>
      </c>
      <c r="E157" s="654">
        <v>69</v>
      </c>
      <c r="F157" s="567">
        <v>0</v>
      </c>
      <c r="G157" s="567">
        <v>286</v>
      </c>
      <c r="H157" s="569">
        <v>143</v>
      </c>
      <c r="I157" s="654">
        <v>72</v>
      </c>
      <c r="J157" s="567">
        <v>0</v>
      </c>
      <c r="K157" s="567">
        <v>291</v>
      </c>
      <c r="L157" s="569">
        <v>144</v>
      </c>
      <c r="M157" s="655">
        <v>2</v>
      </c>
      <c r="N157" s="656">
        <v>0</v>
      </c>
      <c r="O157" s="649">
        <v>825011.89238942496</v>
      </c>
      <c r="P157" s="649">
        <f t="shared" si="70"/>
        <v>11458.498505408679</v>
      </c>
      <c r="Q157" s="649">
        <f t="shared" si="71"/>
        <v>22916.997010817358</v>
      </c>
      <c r="R157" s="649">
        <f t="shared" si="72"/>
        <v>0</v>
      </c>
      <c r="S157" s="660">
        <v>60106.091764926998</v>
      </c>
      <c r="T157" s="649">
        <f t="shared" si="73"/>
        <v>834.80683006843049</v>
      </c>
      <c r="U157" s="649">
        <f t="shared" si="74"/>
        <v>1669.613660136861</v>
      </c>
      <c r="V157" s="650">
        <f t="shared" si="75"/>
        <v>0</v>
      </c>
      <c r="W157" s="655">
        <v>0</v>
      </c>
      <c r="X157" s="656">
        <v>0</v>
      </c>
      <c r="Y157" s="661">
        <v>0</v>
      </c>
      <c r="Z157" s="649">
        <f t="shared" si="76"/>
        <v>0</v>
      </c>
      <c r="AA157" s="649">
        <f t="shared" si="77"/>
        <v>0</v>
      </c>
      <c r="AB157" s="649">
        <f t="shared" si="78"/>
        <v>0</v>
      </c>
      <c r="AC157" s="661">
        <v>0</v>
      </c>
      <c r="AD157" s="649">
        <f t="shared" si="79"/>
        <v>0</v>
      </c>
      <c r="AE157" s="649">
        <f t="shared" si="80"/>
        <v>0</v>
      </c>
      <c r="AF157" s="650">
        <f t="shared" si="81"/>
        <v>0</v>
      </c>
      <c r="AG157" s="655">
        <v>5</v>
      </c>
      <c r="AH157" s="656">
        <v>0</v>
      </c>
      <c r="AI157" s="661">
        <v>3228052.7438647901</v>
      </c>
      <c r="AJ157" s="649">
        <f t="shared" si="82"/>
        <v>11092.964755549106</v>
      </c>
      <c r="AK157" s="649">
        <f t="shared" si="83"/>
        <v>55464.823777745536</v>
      </c>
      <c r="AL157" s="649">
        <f t="shared" si="84"/>
        <v>0</v>
      </c>
      <c r="AM157" s="661">
        <v>672288.72825005895</v>
      </c>
      <c r="AN157" s="649">
        <f t="shared" si="85"/>
        <v>2310.2705438146354</v>
      </c>
      <c r="AO157" s="649">
        <f t="shared" si="86"/>
        <v>11551.352719073177</v>
      </c>
      <c r="AP157" s="650">
        <f t="shared" si="87"/>
        <v>0</v>
      </c>
      <c r="AQ157" s="655">
        <v>6</v>
      </c>
      <c r="AR157" s="656">
        <v>0</v>
      </c>
      <c r="AS157" s="661">
        <v>2119855.3930295198</v>
      </c>
      <c r="AT157" s="649">
        <f t="shared" si="88"/>
        <v>14721.218007149444</v>
      </c>
      <c r="AU157" s="649">
        <f t="shared" si="89"/>
        <v>88327.308042896664</v>
      </c>
      <c r="AV157" s="649">
        <f t="shared" si="90"/>
        <v>0</v>
      </c>
      <c r="AW157" s="661">
        <v>14015.457592516999</v>
      </c>
      <c r="AX157" s="649">
        <f t="shared" si="91"/>
        <v>97.329566614701378</v>
      </c>
      <c r="AY157" s="649">
        <f t="shared" si="92"/>
        <v>583.97739968820827</v>
      </c>
      <c r="AZ157" s="650">
        <f t="shared" si="93"/>
        <v>0</v>
      </c>
      <c r="BA157" s="651">
        <v>1.32</v>
      </c>
      <c r="BB157" s="649">
        <f t="shared" si="94"/>
        <v>91.08</v>
      </c>
      <c r="BC157" s="649">
        <f t="shared" si="95"/>
        <v>0</v>
      </c>
      <c r="BD157" s="649">
        <f t="shared" si="96"/>
        <v>377.52000000000004</v>
      </c>
      <c r="BE157" s="650">
        <f t="shared" si="97"/>
        <v>188.76000000000002</v>
      </c>
      <c r="BF157" s="651">
        <v>1.36</v>
      </c>
      <c r="BG157" s="649">
        <f t="shared" si="98"/>
        <v>93.84</v>
      </c>
      <c r="BH157" s="649">
        <f t="shared" si="99"/>
        <v>0</v>
      </c>
      <c r="BI157" s="649">
        <f t="shared" si="100"/>
        <v>388.96000000000004</v>
      </c>
      <c r="BJ157" s="650">
        <f t="shared" si="101"/>
        <v>194.48000000000002</v>
      </c>
      <c r="BK157" s="674">
        <v>5.1177865315963302</v>
      </c>
      <c r="BL157" s="674">
        <v>0.37285540940570999</v>
      </c>
      <c r="BM157" s="675">
        <v>0</v>
      </c>
      <c r="BN157" s="675">
        <v>0</v>
      </c>
      <c r="BO157" s="662">
        <v>20.024541474167901</v>
      </c>
      <c r="BP157" s="662">
        <v>4.1704007306092503</v>
      </c>
      <c r="BQ157" s="662">
        <v>13.150073931609899</v>
      </c>
      <c r="BR157" s="675">
        <v>8.6941922610839995E-2</v>
      </c>
      <c r="BS157" s="652">
        <f t="shared" si="102"/>
        <v>42.922599999999925</v>
      </c>
      <c r="BT157" s="650">
        <f t="shared" si="103"/>
        <v>6919330.306891242</v>
      </c>
      <c r="BV157" s="668"/>
      <c r="BW157" s="674"/>
      <c r="BX157" s="674"/>
      <c r="BY157" s="675"/>
      <c r="BZ157" s="675"/>
      <c r="CA157" s="662"/>
      <c r="CB157" s="662"/>
      <c r="CC157" s="662"/>
      <c r="CD157" s="675"/>
      <c r="CF157" s="671"/>
      <c r="CG157" s="661"/>
      <c r="CH157" s="661"/>
      <c r="CI157" s="661"/>
      <c r="CJ157" s="88"/>
      <c r="CK157" s="86"/>
      <c r="CL157" s="86"/>
      <c r="CM157" s="87"/>
      <c r="CN157" s="86"/>
      <c r="CO157" s="86"/>
      <c r="CP157" s="86"/>
      <c r="CQ157" s="87"/>
    </row>
    <row r="158" spans="1:95" ht="17.25" customHeight="1" x14ac:dyDescent="0.25">
      <c r="A158" s="664">
        <v>153</v>
      </c>
      <c r="B158" s="647" t="s">
        <v>121</v>
      </c>
      <c r="C158" s="648" t="s">
        <v>700</v>
      </c>
      <c r="D158" s="653">
        <v>2755</v>
      </c>
      <c r="E158" s="654">
        <v>40</v>
      </c>
      <c r="F158" s="567">
        <v>0</v>
      </c>
      <c r="G158" s="567">
        <v>153</v>
      </c>
      <c r="H158" s="569">
        <v>80</v>
      </c>
      <c r="I158" s="654">
        <v>49</v>
      </c>
      <c r="J158" s="567">
        <v>0</v>
      </c>
      <c r="K158" s="567">
        <v>160</v>
      </c>
      <c r="L158" s="569">
        <v>98</v>
      </c>
      <c r="M158" s="655">
        <v>0</v>
      </c>
      <c r="N158" s="656">
        <v>0</v>
      </c>
      <c r="O158" s="649">
        <v>500203.48160451697</v>
      </c>
      <c r="P158" s="649">
        <f t="shared" si="70"/>
        <v>10208.23431845953</v>
      </c>
      <c r="Q158" s="649">
        <f t="shared" si="71"/>
        <v>0</v>
      </c>
      <c r="R158" s="649">
        <f t="shared" si="72"/>
        <v>0</v>
      </c>
      <c r="S158" s="660">
        <v>12154.114952533</v>
      </c>
      <c r="T158" s="649">
        <f t="shared" si="73"/>
        <v>248.04316229659185</v>
      </c>
      <c r="U158" s="649">
        <f t="shared" si="74"/>
        <v>0</v>
      </c>
      <c r="V158" s="650">
        <f t="shared" si="75"/>
        <v>0</v>
      </c>
      <c r="W158" s="655">
        <v>0</v>
      </c>
      <c r="X158" s="656">
        <v>0</v>
      </c>
      <c r="Y158" s="661">
        <v>0</v>
      </c>
      <c r="Z158" s="649">
        <f t="shared" si="76"/>
        <v>0</v>
      </c>
      <c r="AA158" s="649">
        <f t="shared" si="77"/>
        <v>0</v>
      </c>
      <c r="AB158" s="649">
        <f t="shared" si="78"/>
        <v>0</v>
      </c>
      <c r="AC158" s="661">
        <v>0</v>
      </c>
      <c r="AD158" s="649">
        <f t="shared" si="79"/>
        <v>0</v>
      </c>
      <c r="AE158" s="649">
        <f t="shared" si="80"/>
        <v>0</v>
      </c>
      <c r="AF158" s="650">
        <f t="shared" si="81"/>
        <v>0</v>
      </c>
      <c r="AG158" s="655">
        <v>4</v>
      </c>
      <c r="AH158" s="656">
        <v>0</v>
      </c>
      <c r="AI158" s="661">
        <v>1566559.72942557</v>
      </c>
      <c r="AJ158" s="649">
        <f t="shared" si="82"/>
        <v>9790.9983089098132</v>
      </c>
      <c r="AK158" s="649">
        <f t="shared" si="83"/>
        <v>39163.993235639253</v>
      </c>
      <c r="AL158" s="649">
        <f t="shared" si="84"/>
        <v>0</v>
      </c>
      <c r="AM158" s="661">
        <v>365345.649609441</v>
      </c>
      <c r="AN158" s="649">
        <f t="shared" si="85"/>
        <v>2283.4103100590064</v>
      </c>
      <c r="AO158" s="649">
        <f t="shared" si="86"/>
        <v>9133.6412402360256</v>
      </c>
      <c r="AP158" s="650">
        <f t="shared" si="87"/>
        <v>0</v>
      </c>
      <c r="AQ158" s="655">
        <v>3</v>
      </c>
      <c r="AR158" s="656">
        <v>0</v>
      </c>
      <c r="AS158" s="661">
        <v>1637846.2558210699</v>
      </c>
      <c r="AT158" s="649">
        <f t="shared" si="88"/>
        <v>16712.716896133366</v>
      </c>
      <c r="AU158" s="649">
        <f t="shared" si="89"/>
        <v>50138.150688400099</v>
      </c>
      <c r="AV158" s="649">
        <f t="shared" si="90"/>
        <v>0</v>
      </c>
      <c r="AW158" s="661">
        <v>0</v>
      </c>
      <c r="AX158" s="649">
        <f t="shared" si="91"/>
        <v>0</v>
      </c>
      <c r="AY158" s="649">
        <f t="shared" si="92"/>
        <v>0</v>
      </c>
      <c r="AZ158" s="650">
        <f t="shared" si="93"/>
        <v>0</v>
      </c>
      <c r="BA158" s="651">
        <v>1.37</v>
      </c>
      <c r="BB158" s="649">
        <f t="shared" si="94"/>
        <v>54.800000000000004</v>
      </c>
      <c r="BC158" s="649">
        <f t="shared" si="95"/>
        <v>0</v>
      </c>
      <c r="BD158" s="649">
        <f t="shared" si="96"/>
        <v>209.61</v>
      </c>
      <c r="BE158" s="650">
        <f t="shared" si="97"/>
        <v>109.60000000000001</v>
      </c>
      <c r="BF158" s="651">
        <v>1.23</v>
      </c>
      <c r="BG158" s="649">
        <f t="shared" si="98"/>
        <v>49.2</v>
      </c>
      <c r="BH158" s="649">
        <f t="shared" si="99"/>
        <v>0</v>
      </c>
      <c r="BI158" s="649">
        <f t="shared" si="100"/>
        <v>188.19</v>
      </c>
      <c r="BJ158" s="650">
        <f t="shared" si="101"/>
        <v>98.4</v>
      </c>
      <c r="BK158" s="674">
        <v>3.1029063518091</v>
      </c>
      <c r="BL158" s="674">
        <v>7.5395477788080006E-2</v>
      </c>
      <c r="BM158" s="675">
        <v>0</v>
      </c>
      <c r="BN158" s="675">
        <v>0</v>
      </c>
      <c r="BO158" s="662">
        <v>9.7178214740339595</v>
      </c>
      <c r="BP158" s="662">
        <v>2.2663443547865101</v>
      </c>
      <c r="BQ158" s="662">
        <v>10.1600323415823</v>
      </c>
      <c r="BR158" s="675">
        <v>0</v>
      </c>
      <c r="BS158" s="652">
        <f t="shared" si="102"/>
        <v>25.322499999999948</v>
      </c>
      <c r="BT158" s="650">
        <f t="shared" si="103"/>
        <v>4082109.2314131348</v>
      </c>
      <c r="BV158" s="668"/>
      <c r="BW158" s="674"/>
      <c r="BX158" s="674"/>
      <c r="BY158" s="675"/>
      <c r="BZ158" s="675"/>
      <c r="CA158" s="662"/>
      <c r="CB158" s="662"/>
      <c r="CC158" s="662"/>
      <c r="CD158" s="675"/>
      <c r="CF158" s="671"/>
      <c r="CG158" s="661"/>
      <c r="CH158" s="661"/>
      <c r="CI158" s="661"/>
      <c r="CJ158" s="88"/>
      <c r="CK158" s="86"/>
      <c r="CL158" s="86"/>
      <c r="CM158" s="87"/>
      <c r="CN158" s="86"/>
      <c r="CO158" s="86"/>
      <c r="CP158" s="86"/>
      <c r="CQ158" s="87"/>
    </row>
    <row r="159" spans="1:95" ht="17.25" customHeight="1" x14ac:dyDescent="0.25">
      <c r="A159" s="664">
        <v>154</v>
      </c>
      <c r="B159" s="647" t="s">
        <v>479</v>
      </c>
      <c r="C159" s="648" t="s">
        <v>701</v>
      </c>
      <c r="D159" s="653">
        <v>959</v>
      </c>
      <c r="E159" s="654">
        <v>15</v>
      </c>
      <c r="F159" s="567">
        <v>0</v>
      </c>
      <c r="G159" s="567">
        <v>54</v>
      </c>
      <c r="H159" s="569">
        <v>33</v>
      </c>
      <c r="I159" s="654">
        <v>27</v>
      </c>
      <c r="J159" s="567">
        <v>0</v>
      </c>
      <c r="K159" s="567">
        <v>94</v>
      </c>
      <c r="L159" s="569">
        <v>19</v>
      </c>
      <c r="M159" s="655">
        <v>0</v>
      </c>
      <c r="N159" s="656">
        <v>0</v>
      </c>
      <c r="O159" s="649">
        <v>343213.311596143</v>
      </c>
      <c r="P159" s="649">
        <f t="shared" si="70"/>
        <v>12711.604133190482</v>
      </c>
      <c r="Q159" s="649">
        <f t="shared" si="71"/>
        <v>0</v>
      </c>
      <c r="R159" s="649">
        <f t="shared" si="72"/>
        <v>0</v>
      </c>
      <c r="S159" s="660">
        <v>0</v>
      </c>
      <c r="T159" s="649">
        <f t="shared" si="73"/>
        <v>0</v>
      </c>
      <c r="U159" s="649">
        <f t="shared" si="74"/>
        <v>0</v>
      </c>
      <c r="V159" s="650">
        <f t="shared" si="75"/>
        <v>0</v>
      </c>
      <c r="W159" s="655">
        <v>0</v>
      </c>
      <c r="X159" s="656">
        <v>0</v>
      </c>
      <c r="Y159" s="661">
        <v>0</v>
      </c>
      <c r="Z159" s="649">
        <f t="shared" si="76"/>
        <v>0</v>
      </c>
      <c r="AA159" s="649">
        <f t="shared" si="77"/>
        <v>0</v>
      </c>
      <c r="AB159" s="649">
        <f t="shared" si="78"/>
        <v>0</v>
      </c>
      <c r="AC159" s="661">
        <v>0</v>
      </c>
      <c r="AD159" s="649">
        <f t="shared" si="79"/>
        <v>0</v>
      </c>
      <c r="AE159" s="649">
        <f t="shared" si="80"/>
        <v>0</v>
      </c>
      <c r="AF159" s="650">
        <f t="shared" si="81"/>
        <v>0</v>
      </c>
      <c r="AG159" s="655">
        <v>0</v>
      </c>
      <c r="AH159" s="656">
        <v>0</v>
      </c>
      <c r="AI159" s="661">
        <v>1185740.12365757</v>
      </c>
      <c r="AJ159" s="649">
        <f t="shared" si="82"/>
        <v>12614.256634654999</v>
      </c>
      <c r="AK159" s="649">
        <f t="shared" si="83"/>
        <v>0</v>
      </c>
      <c r="AL159" s="649">
        <f t="shared" si="84"/>
        <v>0</v>
      </c>
      <c r="AM159" s="661">
        <v>0</v>
      </c>
      <c r="AN159" s="649">
        <f t="shared" si="85"/>
        <v>0</v>
      </c>
      <c r="AO159" s="649">
        <f t="shared" si="86"/>
        <v>0</v>
      </c>
      <c r="AP159" s="650">
        <f t="shared" si="87"/>
        <v>0</v>
      </c>
      <c r="AQ159" s="655">
        <v>0</v>
      </c>
      <c r="AR159" s="656">
        <v>0</v>
      </c>
      <c r="AS159" s="661">
        <v>334595.682550186</v>
      </c>
      <c r="AT159" s="649">
        <f t="shared" si="88"/>
        <v>17610.299081588735</v>
      </c>
      <c r="AU159" s="649">
        <f t="shared" si="89"/>
        <v>0</v>
      </c>
      <c r="AV159" s="649">
        <f t="shared" si="90"/>
        <v>0</v>
      </c>
      <c r="AW159" s="661">
        <v>7055.5740865059997</v>
      </c>
      <c r="AX159" s="649">
        <f t="shared" si="91"/>
        <v>371.34600455294736</v>
      </c>
      <c r="AY159" s="649">
        <f t="shared" si="92"/>
        <v>0</v>
      </c>
      <c r="AZ159" s="650">
        <f t="shared" si="93"/>
        <v>0</v>
      </c>
      <c r="BA159" s="651">
        <v>1.69</v>
      </c>
      <c r="BB159" s="649">
        <f t="shared" si="94"/>
        <v>25.349999999999998</v>
      </c>
      <c r="BC159" s="649">
        <f t="shared" si="95"/>
        <v>0</v>
      </c>
      <c r="BD159" s="649">
        <f t="shared" si="96"/>
        <v>91.259999999999991</v>
      </c>
      <c r="BE159" s="650">
        <f t="shared" si="97"/>
        <v>55.769999999999996</v>
      </c>
      <c r="BF159" s="651">
        <v>1.05</v>
      </c>
      <c r="BG159" s="649">
        <f t="shared" si="98"/>
        <v>15.75</v>
      </c>
      <c r="BH159" s="649">
        <f t="shared" si="99"/>
        <v>0</v>
      </c>
      <c r="BI159" s="649">
        <f t="shared" si="100"/>
        <v>56.7</v>
      </c>
      <c r="BJ159" s="650">
        <f t="shared" si="101"/>
        <v>34.65</v>
      </c>
      <c r="BK159" s="674">
        <v>2.1290510836930001</v>
      </c>
      <c r="BL159" s="674">
        <v>0</v>
      </c>
      <c r="BM159" s="675">
        <v>0</v>
      </c>
      <c r="BN159" s="675">
        <v>0</v>
      </c>
      <c r="BO159" s="662">
        <v>7.35548770970163</v>
      </c>
      <c r="BP159" s="662">
        <v>0</v>
      </c>
      <c r="BQ159" s="662">
        <v>2.0755934471758302</v>
      </c>
      <c r="BR159" s="675">
        <v>4.3767759429529998E-2</v>
      </c>
      <c r="BS159" s="652">
        <f t="shared" si="102"/>
        <v>11.603899999999991</v>
      </c>
      <c r="BT159" s="650">
        <f t="shared" si="103"/>
        <v>1870604.6918904111</v>
      </c>
      <c r="BV159" s="668"/>
      <c r="BW159" s="674"/>
      <c r="BX159" s="674"/>
      <c r="BY159" s="675"/>
      <c r="BZ159" s="675"/>
      <c r="CA159" s="662"/>
      <c r="CB159" s="662"/>
      <c r="CC159" s="662"/>
      <c r="CD159" s="675"/>
      <c r="CF159" s="671"/>
      <c r="CG159" s="661"/>
      <c r="CH159" s="661"/>
      <c r="CI159" s="661"/>
      <c r="CJ159" s="88"/>
      <c r="CK159" s="86"/>
      <c r="CL159" s="86"/>
      <c r="CM159" s="87"/>
      <c r="CN159" s="86"/>
      <c r="CO159" s="86"/>
      <c r="CP159" s="86"/>
      <c r="CQ159" s="87"/>
    </row>
    <row r="160" spans="1:95" ht="17.25" customHeight="1" x14ac:dyDescent="0.25">
      <c r="A160" s="664">
        <v>155</v>
      </c>
      <c r="B160" s="647" t="s">
        <v>122</v>
      </c>
      <c r="C160" s="648" t="s">
        <v>702</v>
      </c>
      <c r="D160" s="653">
        <v>1855</v>
      </c>
      <c r="E160" s="654">
        <v>27</v>
      </c>
      <c r="F160" s="567">
        <v>0</v>
      </c>
      <c r="G160" s="567">
        <v>111</v>
      </c>
      <c r="H160" s="569">
        <v>60</v>
      </c>
      <c r="I160" s="654">
        <v>29</v>
      </c>
      <c r="J160" s="567">
        <v>0</v>
      </c>
      <c r="K160" s="567">
        <v>115</v>
      </c>
      <c r="L160" s="569">
        <v>88</v>
      </c>
      <c r="M160" s="655">
        <v>0</v>
      </c>
      <c r="N160" s="656">
        <v>0</v>
      </c>
      <c r="O160" s="649">
        <v>350991.98356885702</v>
      </c>
      <c r="P160" s="649">
        <f t="shared" si="70"/>
        <v>12103.171847201966</v>
      </c>
      <c r="Q160" s="649">
        <f t="shared" si="71"/>
        <v>0</v>
      </c>
      <c r="R160" s="649">
        <f t="shared" si="72"/>
        <v>0</v>
      </c>
      <c r="S160" s="660">
        <v>24014.782701138</v>
      </c>
      <c r="T160" s="649">
        <f t="shared" si="73"/>
        <v>828.09595521165511</v>
      </c>
      <c r="U160" s="649">
        <f t="shared" si="74"/>
        <v>0</v>
      </c>
      <c r="V160" s="650">
        <f t="shared" si="75"/>
        <v>0</v>
      </c>
      <c r="W160" s="655">
        <v>0</v>
      </c>
      <c r="X160" s="656">
        <v>0</v>
      </c>
      <c r="Y160" s="661">
        <v>0</v>
      </c>
      <c r="Z160" s="649">
        <f t="shared" si="76"/>
        <v>0</v>
      </c>
      <c r="AA160" s="649">
        <f t="shared" si="77"/>
        <v>0</v>
      </c>
      <c r="AB160" s="649">
        <f t="shared" si="78"/>
        <v>0</v>
      </c>
      <c r="AC160" s="661">
        <v>0</v>
      </c>
      <c r="AD160" s="649">
        <f t="shared" si="79"/>
        <v>0</v>
      </c>
      <c r="AE160" s="649">
        <f t="shared" si="80"/>
        <v>0</v>
      </c>
      <c r="AF160" s="650">
        <f t="shared" si="81"/>
        <v>0</v>
      </c>
      <c r="AG160" s="655">
        <v>2</v>
      </c>
      <c r="AH160" s="656">
        <v>0</v>
      </c>
      <c r="AI160" s="661">
        <v>1280306.60580495</v>
      </c>
      <c r="AJ160" s="649">
        <f t="shared" si="82"/>
        <v>11133.100920043044</v>
      </c>
      <c r="AK160" s="649">
        <f t="shared" si="83"/>
        <v>22266.201840086087</v>
      </c>
      <c r="AL160" s="649">
        <f t="shared" si="84"/>
        <v>0</v>
      </c>
      <c r="AM160" s="661">
        <v>825488.56388642895</v>
      </c>
      <c r="AN160" s="649">
        <f t="shared" si="85"/>
        <v>7178.1614250993825</v>
      </c>
      <c r="AO160" s="649">
        <f t="shared" si="86"/>
        <v>14356.322850198765</v>
      </c>
      <c r="AP160" s="650">
        <f t="shared" si="87"/>
        <v>0</v>
      </c>
      <c r="AQ160" s="655">
        <v>3</v>
      </c>
      <c r="AR160" s="656">
        <v>0</v>
      </c>
      <c r="AS160" s="661">
        <v>1377184.22448982</v>
      </c>
      <c r="AT160" s="649">
        <f t="shared" si="88"/>
        <v>15649.820732838863</v>
      </c>
      <c r="AU160" s="649">
        <f t="shared" si="89"/>
        <v>46949.462198516587</v>
      </c>
      <c r="AV160" s="649">
        <f t="shared" si="90"/>
        <v>0</v>
      </c>
      <c r="AW160" s="661">
        <v>0</v>
      </c>
      <c r="AX160" s="649">
        <f t="shared" si="91"/>
        <v>0</v>
      </c>
      <c r="AY160" s="649">
        <f t="shared" si="92"/>
        <v>0</v>
      </c>
      <c r="AZ160" s="650">
        <f t="shared" si="93"/>
        <v>0</v>
      </c>
      <c r="BA160" s="651">
        <v>1.29</v>
      </c>
      <c r="BB160" s="649">
        <f t="shared" si="94"/>
        <v>34.83</v>
      </c>
      <c r="BC160" s="649">
        <f t="shared" si="95"/>
        <v>0</v>
      </c>
      <c r="BD160" s="649">
        <f t="shared" si="96"/>
        <v>143.19</v>
      </c>
      <c r="BE160" s="650">
        <f t="shared" si="97"/>
        <v>77.400000000000006</v>
      </c>
      <c r="BF160" s="651">
        <v>1.24</v>
      </c>
      <c r="BG160" s="649">
        <f t="shared" si="98"/>
        <v>33.479999999999997</v>
      </c>
      <c r="BH160" s="649">
        <f t="shared" si="99"/>
        <v>0</v>
      </c>
      <c r="BI160" s="649">
        <f t="shared" si="100"/>
        <v>137.63999999999999</v>
      </c>
      <c r="BJ160" s="650">
        <f t="shared" si="101"/>
        <v>74.400000000000006</v>
      </c>
      <c r="BK160" s="674">
        <v>2.1773044277028202</v>
      </c>
      <c r="BL160" s="674">
        <v>0.14897061800059999</v>
      </c>
      <c r="BM160" s="675">
        <v>0</v>
      </c>
      <c r="BN160" s="675">
        <v>0</v>
      </c>
      <c r="BO160" s="662">
        <v>7.9421108519118704</v>
      </c>
      <c r="BP160" s="662">
        <v>5.1207434622659003</v>
      </c>
      <c r="BQ160" s="662">
        <v>8.5430706401188097</v>
      </c>
      <c r="BR160" s="675">
        <v>0</v>
      </c>
      <c r="BS160" s="652">
        <f t="shared" si="102"/>
        <v>23.932200000000002</v>
      </c>
      <c r="BT160" s="650">
        <f t="shared" si="103"/>
        <v>3857986.160451205</v>
      </c>
      <c r="BV160" s="668"/>
      <c r="BW160" s="674"/>
      <c r="BX160" s="674"/>
      <c r="BY160" s="675"/>
      <c r="BZ160" s="675"/>
      <c r="CA160" s="662"/>
      <c r="CB160" s="662"/>
      <c r="CC160" s="662"/>
      <c r="CD160" s="675"/>
      <c r="CF160" s="671"/>
      <c r="CG160" s="661"/>
      <c r="CH160" s="661"/>
      <c r="CI160" s="661"/>
      <c r="CJ160" s="88"/>
      <c r="CK160" s="86"/>
      <c r="CL160" s="86"/>
      <c r="CM160" s="87"/>
      <c r="CN160" s="86"/>
      <c r="CO160" s="86"/>
      <c r="CP160" s="86"/>
      <c r="CQ160" s="87"/>
    </row>
    <row r="161" spans="1:97" ht="17.25" customHeight="1" x14ac:dyDescent="0.25">
      <c r="A161" s="664">
        <v>156</v>
      </c>
      <c r="B161" s="647" t="s">
        <v>123</v>
      </c>
      <c r="C161" s="648" t="s">
        <v>703</v>
      </c>
      <c r="D161" s="653">
        <v>1326</v>
      </c>
      <c r="E161" s="654">
        <v>22</v>
      </c>
      <c r="F161" s="567">
        <v>0</v>
      </c>
      <c r="G161" s="567">
        <v>86</v>
      </c>
      <c r="H161" s="569">
        <v>41</v>
      </c>
      <c r="I161" s="654">
        <v>22</v>
      </c>
      <c r="J161" s="567">
        <v>0</v>
      </c>
      <c r="K161" s="567">
        <v>84</v>
      </c>
      <c r="L161" s="569">
        <v>18</v>
      </c>
      <c r="M161" s="655">
        <v>0</v>
      </c>
      <c r="N161" s="656">
        <v>0</v>
      </c>
      <c r="O161" s="649">
        <v>286064.97583344002</v>
      </c>
      <c r="P161" s="649">
        <f t="shared" si="70"/>
        <v>13002.953446974547</v>
      </c>
      <c r="Q161" s="649">
        <f t="shared" si="71"/>
        <v>0</v>
      </c>
      <c r="R161" s="649">
        <f t="shared" si="72"/>
        <v>0</v>
      </c>
      <c r="S161" s="660">
        <v>0</v>
      </c>
      <c r="T161" s="649">
        <f t="shared" si="73"/>
        <v>0</v>
      </c>
      <c r="U161" s="649">
        <f t="shared" si="74"/>
        <v>0</v>
      </c>
      <c r="V161" s="650">
        <f t="shared" si="75"/>
        <v>0</v>
      </c>
      <c r="W161" s="655">
        <v>0</v>
      </c>
      <c r="X161" s="656">
        <v>0</v>
      </c>
      <c r="Y161" s="661">
        <v>0</v>
      </c>
      <c r="Z161" s="649">
        <f t="shared" si="76"/>
        <v>0</v>
      </c>
      <c r="AA161" s="649">
        <f t="shared" si="77"/>
        <v>0</v>
      </c>
      <c r="AB161" s="649">
        <f t="shared" si="78"/>
        <v>0</v>
      </c>
      <c r="AC161" s="661">
        <v>0</v>
      </c>
      <c r="AD161" s="649">
        <f t="shared" si="79"/>
        <v>0</v>
      </c>
      <c r="AE161" s="649">
        <f t="shared" si="80"/>
        <v>0</v>
      </c>
      <c r="AF161" s="650">
        <f t="shared" si="81"/>
        <v>0</v>
      </c>
      <c r="AG161" s="655">
        <v>0</v>
      </c>
      <c r="AH161" s="656">
        <v>0</v>
      </c>
      <c r="AI161" s="661">
        <v>927690.33899166703</v>
      </c>
      <c r="AJ161" s="649">
        <f t="shared" si="82"/>
        <v>11043.932607043655</v>
      </c>
      <c r="AK161" s="649">
        <f t="shared" si="83"/>
        <v>0</v>
      </c>
      <c r="AL161" s="649">
        <f t="shared" si="84"/>
        <v>0</v>
      </c>
      <c r="AM161" s="661">
        <v>186482.59693389901</v>
      </c>
      <c r="AN161" s="649">
        <f t="shared" si="85"/>
        <v>2220.03091587975</v>
      </c>
      <c r="AO161" s="649">
        <f t="shared" si="86"/>
        <v>0</v>
      </c>
      <c r="AP161" s="650">
        <f t="shared" si="87"/>
        <v>0</v>
      </c>
      <c r="AQ161" s="655">
        <v>0</v>
      </c>
      <c r="AR161" s="656">
        <v>0</v>
      </c>
      <c r="AS161" s="661">
        <v>325137.351497575</v>
      </c>
      <c r="AT161" s="649">
        <f t="shared" si="88"/>
        <v>18063.186194309721</v>
      </c>
      <c r="AU161" s="649">
        <f t="shared" si="89"/>
        <v>0</v>
      </c>
      <c r="AV161" s="649">
        <f t="shared" si="90"/>
        <v>0</v>
      </c>
      <c r="AW161" s="661">
        <v>0</v>
      </c>
      <c r="AX161" s="649">
        <f t="shared" si="91"/>
        <v>0</v>
      </c>
      <c r="AY161" s="649">
        <f t="shared" si="92"/>
        <v>0</v>
      </c>
      <c r="AZ161" s="650">
        <f t="shared" si="93"/>
        <v>0</v>
      </c>
      <c r="BA161" s="651">
        <v>1.5</v>
      </c>
      <c r="BB161" s="649">
        <f t="shared" si="94"/>
        <v>33</v>
      </c>
      <c r="BC161" s="649">
        <f t="shared" si="95"/>
        <v>0</v>
      </c>
      <c r="BD161" s="649">
        <f t="shared" si="96"/>
        <v>129</v>
      </c>
      <c r="BE161" s="650">
        <f t="shared" si="97"/>
        <v>61.5</v>
      </c>
      <c r="BF161" s="651">
        <v>1.02</v>
      </c>
      <c r="BG161" s="649">
        <f t="shared" si="98"/>
        <v>22.44</v>
      </c>
      <c r="BH161" s="649">
        <f t="shared" si="99"/>
        <v>0</v>
      </c>
      <c r="BI161" s="649">
        <f t="shared" si="100"/>
        <v>87.72</v>
      </c>
      <c r="BJ161" s="650">
        <f t="shared" si="101"/>
        <v>41.82</v>
      </c>
      <c r="BK161" s="674">
        <v>1.7745434871752801</v>
      </c>
      <c r="BL161" s="674">
        <v>0</v>
      </c>
      <c r="BM161" s="675">
        <v>0</v>
      </c>
      <c r="BN161" s="675">
        <v>0</v>
      </c>
      <c r="BO161" s="662">
        <v>5.7547305271359104</v>
      </c>
      <c r="BP161" s="662">
        <v>1.1568052918623</v>
      </c>
      <c r="BQ161" s="662">
        <v>2.0169206938265001</v>
      </c>
      <c r="BR161" s="675">
        <v>0</v>
      </c>
      <c r="BS161" s="652">
        <f t="shared" si="102"/>
        <v>10.702999999999989</v>
      </c>
      <c r="BT161" s="650">
        <f t="shared" si="103"/>
        <v>1725375.2632565831</v>
      </c>
      <c r="BV161" s="668"/>
      <c r="BW161" s="674"/>
      <c r="BX161" s="674"/>
      <c r="BY161" s="675"/>
      <c r="BZ161" s="675"/>
      <c r="CA161" s="662"/>
      <c r="CB161" s="662"/>
      <c r="CC161" s="662"/>
      <c r="CD161" s="675"/>
      <c r="CF161" s="671"/>
      <c r="CG161" s="661"/>
      <c r="CH161" s="661"/>
      <c r="CI161" s="661"/>
      <c r="CJ161" s="88"/>
      <c r="CK161" s="86"/>
      <c r="CL161" s="86"/>
      <c r="CM161" s="87"/>
      <c r="CN161" s="86"/>
      <c r="CO161" s="86"/>
      <c r="CP161" s="86"/>
      <c r="CQ161" s="87"/>
    </row>
    <row r="162" spans="1:97" ht="17.25" customHeight="1" x14ac:dyDescent="0.25">
      <c r="A162" s="664">
        <v>157</v>
      </c>
      <c r="B162" s="647" t="s">
        <v>124</v>
      </c>
      <c r="C162" s="648" t="s">
        <v>704</v>
      </c>
      <c r="D162" s="653">
        <v>504</v>
      </c>
      <c r="E162" s="654">
        <v>0</v>
      </c>
      <c r="F162" s="567">
        <v>26</v>
      </c>
      <c r="G162" s="567">
        <v>10</v>
      </c>
      <c r="H162" s="569">
        <v>10</v>
      </c>
      <c r="I162" s="654">
        <v>0</v>
      </c>
      <c r="J162" s="567">
        <v>26</v>
      </c>
      <c r="K162" s="567">
        <v>24</v>
      </c>
      <c r="L162" s="569">
        <v>0</v>
      </c>
      <c r="M162" s="655">
        <v>0</v>
      </c>
      <c r="N162" s="656">
        <v>0</v>
      </c>
      <c r="O162" s="649">
        <v>0</v>
      </c>
      <c r="P162" s="649">
        <f t="shared" si="70"/>
        <v>0</v>
      </c>
      <c r="Q162" s="649">
        <f t="shared" si="71"/>
        <v>0</v>
      </c>
      <c r="R162" s="649">
        <f t="shared" si="72"/>
        <v>0</v>
      </c>
      <c r="S162" s="660">
        <v>0</v>
      </c>
      <c r="T162" s="649">
        <f t="shared" si="73"/>
        <v>0</v>
      </c>
      <c r="U162" s="649">
        <f t="shared" si="74"/>
        <v>0</v>
      </c>
      <c r="V162" s="650">
        <f t="shared" si="75"/>
        <v>0</v>
      </c>
      <c r="W162" s="655">
        <v>0</v>
      </c>
      <c r="X162" s="656">
        <v>0</v>
      </c>
      <c r="Y162" s="661">
        <v>281041.24357429502</v>
      </c>
      <c r="Z162" s="649">
        <f t="shared" si="76"/>
        <v>10809.278599011346</v>
      </c>
      <c r="AA162" s="649">
        <f t="shared" si="77"/>
        <v>0</v>
      </c>
      <c r="AB162" s="649">
        <f t="shared" si="78"/>
        <v>0</v>
      </c>
      <c r="AC162" s="661">
        <v>0</v>
      </c>
      <c r="AD162" s="649">
        <f t="shared" si="79"/>
        <v>0</v>
      </c>
      <c r="AE162" s="649">
        <f t="shared" si="80"/>
        <v>0</v>
      </c>
      <c r="AF162" s="650">
        <f t="shared" si="81"/>
        <v>0</v>
      </c>
      <c r="AG162" s="655">
        <v>0</v>
      </c>
      <c r="AH162" s="656">
        <v>0</v>
      </c>
      <c r="AI162" s="661">
        <v>236732.540229668</v>
      </c>
      <c r="AJ162" s="649">
        <f t="shared" si="82"/>
        <v>9863.8558429028326</v>
      </c>
      <c r="AK162" s="649">
        <f t="shared" si="83"/>
        <v>0</v>
      </c>
      <c r="AL162" s="649">
        <f t="shared" si="84"/>
        <v>0</v>
      </c>
      <c r="AM162" s="661">
        <v>0</v>
      </c>
      <c r="AN162" s="649">
        <f t="shared" si="85"/>
        <v>0</v>
      </c>
      <c r="AO162" s="649">
        <f t="shared" si="86"/>
        <v>0</v>
      </c>
      <c r="AP162" s="650">
        <f t="shared" si="87"/>
        <v>0</v>
      </c>
      <c r="AQ162" s="655">
        <v>0</v>
      </c>
      <c r="AR162" s="656">
        <v>0</v>
      </c>
      <c r="AS162" s="661">
        <v>0</v>
      </c>
      <c r="AT162" s="649">
        <f t="shared" si="88"/>
        <v>0</v>
      </c>
      <c r="AU162" s="649">
        <f t="shared" si="89"/>
        <v>0</v>
      </c>
      <c r="AV162" s="649">
        <f t="shared" si="90"/>
        <v>0</v>
      </c>
      <c r="AW162" s="661">
        <v>0</v>
      </c>
      <c r="AX162" s="649">
        <f t="shared" si="91"/>
        <v>0</v>
      </c>
      <c r="AY162" s="649">
        <f t="shared" si="92"/>
        <v>0</v>
      </c>
      <c r="AZ162" s="650">
        <f t="shared" si="93"/>
        <v>0</v>
      </c>
      <c r="BA162" s="651">
        <v>1.36</v>
      </c>
      <c r="BB162" s="649">
        <f t="shared" si="94"/>
        <v>0</v>
      </c>
      <c r="BC162" s="649">
        <f t="shared" si="95"/>
        <v>35.36</v>
      </c>
      <c r="BD162" s="649">
        <f t="shared" si="96"/>
        <v>13.600000000000001</v>
      </c>
      <c r="BE162" s="650">
        <f t="shared" si="97"/>
        <v>13.600000000000001</v>
      </c>
      <c r="BF162" s="651">
        <v>1.08</v>
      </c>
      <c r="BG162" s="649">
        <f t="shared" si="98"/>
        <v>0</v>
      </c>
      <c r="BH162" s="649">
        <f t="shared" si="99"/>
        <v>28.080000000000002</v>
      </c>
      <c r="BI162" s="649">
        <f t="shared" si="100"/>
        <v>10.8</v>
      </c>
      <c r="BJ162" s="650">
        <f t="shared" si="101"/>
        <v>10.8</v>
      </c>
      <c r="BK162" s="674">
        <v>0</v>
      </c>
      <c r="BL162" s="674">
        <v>0</v>
      </c>
      <c r="BM162" s="675">
        <v>1.74337982816458</v>
      </c>
      <c r="BN162" s="675">
        <v>0</v>
      </c>
      <c r="BO162" s="662">
        <v>1.4685201718354199</v>
      </c>
      <c r="BP162" s="662">
        <v>0</v>
      </c>
      <c r="BQ162" s="662">
        <v>0</v>
      </c>
      <c r="BR162" s="675">
        <v>0</v>
      </c>
      <c r="BS162" s="652">
        <f t="shared" si="102"/>
        <v>3.2119</v>
      </c>
      <c r="BT162" s="650">
        <f t="shared" si="103"/>
        <v>517773.78380396386</v>
      </c>
      <c r="BV162" s="668"/>
      <c r="BW162" s="674"/>
      <c r="BX162" s="674"/>
      <c r="BY162" s="675"/>
      <c r="BZ162" s="675"/>
      <c r="CA162" s="662"/>
      <c r="CB162" s="662"/>
      <c r="CC162" s="662"/>
      <c r="CD162" s="675"/>
      <c r="CF162" s="671"/>
      <c r="CG162" s="661"/>
      <c r="CH162" s="661"/>
      <c r="CI162" s="661"/>
      <c r="CJ162" s="88"/>
      <c r="CK162" s="86"/>
      <c r="CL162" s="86"/>
      <c r="CM162" s="87"/>
      <c r="CN162" s="86"/>
      <c r="CO162" s="86"/>
      <c r="CP162" s="86"/>
      <c r="CQ162" s="87"/>
    </row>
    <row r="163" spans="1:97" ht="17.25" customHeight="1" x14ac:dyDescent="0.25">
      <c r="A163" s="664">
        <v>158</v>
      </c>
      <c r="B163" s="647" t="s">
        <v>125</v>
      </c>
      <c r="C163" s="648" t="s">
        <v>705</v>
      </c>
      <c r="D163" s="653">
        <v>460</v>
      </c>
      <c r="E163" s="654">
        <v>9</v>
      </c>
      <c r="F163" s="567">
        <v>0</v>
      </c>
      <c r="G163" s="567">
        <v>37</v>
      </c>
      <c r="H163" s="569">
        <v>23</v>
      </c>
      <c r="I163" s="654">
        <v>16</v>
      </c>
      <c r="J163" s="567">
        <v>0</v>
      </c>
      <c r="K163" s="567">
        <v>37</v>
      </c>
      <c r="L163" s="569">
        <v>0</v>
      </c>
      <c r="M163" s="655">
        <v>0</v>
      </c>
      <c r="N163" s="656">
        <v>0</v>
      </c>
      <c r="O163" s="649">
        <v>187450.58900381101</v>
      </c>
      <c r="P163" s="649">
        <f t="shared" si="70"/>
        <v>11715.661812738188</v>
      </c>
      <c r="Q163" s="649">
        <f t="shared" si="71"/>
        <v>0</v>
      </c>
      <c r="R163" s="649">
        <f t="shared" si="72"/>
        <v>0</v>
      </c>
      <c r="S163" s="660">
        <v>0</v>
      </c>
      <c r="T163" s="649">
        <f t="shared" si="73"/>
        <v>0</v>
      </c>
      <c r="U163" s="649">
        <f t="shared" si="74"/>
        <v>0</v>
      </c>
      <c r="V163" s="650">
        <f t="shared" si="75"/>
        <v>0</v>
      </c>
      <c r="W163" s="655">
        <v>0</v>
      </c>
      <c r="X163" s="656">
        <v>0</v>
      </c>
      <c r="Y163" s="661">
        <v>0</v>
      </c>
      <c r="Z163" s="649">
        <f t="shared" si="76"/>
        <v>0</v>
      </c>
      <c r="AA163" s="649">
        <f t="shared" si="77"/>
        <v>0</v>
      </c>
      <c r="AB163" s="649">
        <f t="shared" si="78"/>
        <v>0</v>
      </c>
      <c r="AC163" s="661">
        <v>0</v>
      </c>
      <c r="AD163" s="649">
        <f t="shared" si="79"/>
        <v>0</v>
      </c>
      <c r="AE163" s="649">
        <f t="shared" si="80"/>
        <v>0</v>
      </c>
      <c r="AF163" s="650">
        <f t="shared" si="81"/>
        <v>0</v>
      </c>
      <c r="AG163" s="655">
        <v>0</v>
      </c>
      <c r="AH163" s="656">
        <v>0</v>
      </c>
      <c r="AI163" s="661">
        <v>488078.23849097698</v>
      </c>
      <c r="AJ163" s="649">
        <f t="shared" si="82"/>
        <v>13191.303742999378</v>
      </c>
      <c r="AK163" s="649">
        <f t="shared" si="83"/>
        <v>0</v>
      </c>
      <c r="AL163" s="649">
        <f t="shared" si="84"/>
        <v>0</v>
      </c>
      <c r="AM163" s="661">
        <v>0</v>
      </c>
      <c r="AN163" s="649">
        <f t="shared" si="85"/>
        <v>0</v>
      </c>
      <c r="AO163" s="649">
        <f t="shared" si="86"/>
        <v>0</v>
      </c>
      <c r="AP163" s="650">
        <f t="shared" si="87"/>
        <v>0</v>
      </c>
      <c r="AQ163" s="655">
        <v>0</v>
      </c>
      <c r="AR163" s="656">
        <v>0</v>
      </c>
      <c r="AS163" s="661">
        <v>0</v>
      </c>
      <c r="AT163" s="649">
        <f t="shared" si="88"/>
        <v>0</v>
      </c>
      <c r="AU163" s="649">
        <f t="shared" si="89"/>
        <v>0</v>
      </c>
      <c r="AV163" s="649">
        <f t="shared" si="90"/>
        <v>0</v>
      </c>
      <c r="AW163" s="661">
        <v>0</v>
      </c>
      <c r="AX163" s="649">
        <f t="shared" si="91"/>
        <v>0</v>
      </c>
      <c r="AY163" s="649">
        <f t="shared" si="92"/>
        <v>0</v>
      </c>
      <c r="AZ163" s="650">
        <f t="shared" si="93"/>
        <v>0</v>
      </c>
      <c r="BA163" s="651">
        <v>1.41</v>
      </c>
      <c r="BB163" s="649">
        <f t="shared" si="94"/>
        <v>12.69</v>
      </c>
      <c r="BC163" s="649">
        <f t="shared" si="95"/>
        <v>0</v>
      </c>
      <c r="BD163" s="649">
        <f t="shared" si="96"/>
        <v>52.169999999999995</v>
      </c>
      <c r="BE163" s="650">
        <f t="shared" si="97"/>
        <v>32.43</v>
      </c>
      <c r="BF163" s="651">
        <v>1.04</v>
      </c>
      <c r="BG163" s="649">
        <f t="shared" si="98"/>
        <v>9.36</v>
      </c>
      <c r="BH163" s="649">
        <f t="shared" si="99"/>
        <v>0</v>
      </c>
      <c r="BI163" s="649">
        <f t="shared" si="100"/>
        <v>38.480000000000004</v>
      </c>
      <c r="BJ163" s="650">
        <f t="shared" si="101"/>
        <v>23.92</v>
      </c>
      <c r="BK163" s="674">
        <v>1.1628100256410301</v>
      </c>
      <c r="BL163" s="674">
        <v>0</v>
      </c>
      <c r="BM163" s="675">
        <v>0</v>
      </c>
      <c r="BN163" s="675">
        <v>0</v>
      </c>
      <c r="BO163" s="662">
        <v>3.02768997435897</v>
      </c>
      <c r="BP163" s="662">
        <v>0</v>
      </c>
      <c r="BQ163" s="662">
        <v>0</v>
      </c>
      <c r="BR163" s="675">
        <v>0</v>
      </c>
      <c r="BS163" s="652">
        <f t="shared" si="102"/>
        <v>4.1905000000000001</v>
      </c>
      <c r="BT163" s="650">
        <f t="shared" si="103"/>
        <v>675528.82749478833</v>
      </c>
      <c r="BV163" s="668"/>
      <c r="BW163" s="674"/>
      <c r="BX163" s="674"/>
      <c r="BY163" s="675"/>
      <c r="BZ163" s="675"/>
      <c r="CA163" s="662"/>
      <c r="CB163" s="662"/>
      <c r="CC163" s="662"/>
      <c r="CD163" s="675"/>
      <c r="CF163" s="671"/>
      <c r="CG163" s="661"/>
      <c r="CH163" s="661"/>
      <c r="CI163" s="661"/>
      <c r="CJ163" s="88"/>
      <c r="CK163" s="86"/>
      <c r="CL163" s="86"/>
      <c r="CM163" s="87"/>
      <c r="CN163" s="86"/>
      <c r="CO163" s="86"/>
      <c r="CP163" s="86"/>
      <c r="CQ163" s="87"/>
    </row>
    <row r="164" spans="1:97" ht="17.25" customHeight="1" x14ac:dyDescent="0.25">
      <c r="A164" s="664">
        <v>159</v>
      </c>
      <c r="B164" s="647" t="s">
        <v>126</v>
      </c>
      <c r="C164" s="648" t="s">
        <v>706</v>
      </c>
      <c r="D164" s="653">
        <v>4075</v>
      </c>
      <c r="E164" s="654">
        <v>59</v>
      </c>
      <c r="F164" s="567">
        <v>0</v>
      </c>
      <c r="G164" s="567">
        <v>243</v>
      </c>
      <c r="H164" s="569">
        <v>137</v>
      </c>
      <c r="I164" s="654">
        <v>63</v>
      </c>
      <c r="J164" s="567">
        <v>0</v>
      </c>
      <c r="K164" s="567">
        <v>260</v>
      </c>
      <c r="L164" s="569">
        <v>173</v>
      </c>
      <c r="M164" s="655">
        <v>2</v>
      </c>
      <c r="N164" s="656">
        <v>0</v>
      </c>
      <c r="O164" s="649">
        <v>710580.04562985804</v>
      </c>
      <c r="P164" s="649">
        <f t="shared" si="70"/>
        <v>11279.04834333108</v>
      </c>
      <c r="Q164" s="649">
        <f t="shared" si="71"/>
        <v>22558.09668666216</v>
      </c>
      <c r="R164" s="649">
        <f t="shared" si="72"/>
        <v>0</v>
      </c>
      <c r="S164" s="660">
        <v>68814.399430127</v>
      </c>
      <c r="T164" s="649">
        <f t="shared" si="73"/>
        <v>1092.2920544464603</v>
      </c>
      <c r="U164" s="649">
        <f t="shared" si="74"/>
        <v>2184.5841088929205</v>
      </c>
      <c r="V164" s="650">
        <f t="shared" si="75"/>
        <v>0</v>
      </c>
      <c r="W164" s="655">
        <v>0</v>
      </c>
      <c r="X164" s="656">
        <v>0</v>
      </c>
      <c r="Y164" s="661">
        <v>0</v>
      </c>
      <c r="Z164" s="649">
        <f t="shared" si="76"/>
        <v>0</v>
      </c>
      <c r="AA164" s="649">
        <f t="shared" si="77"/>
        <v>0</v>
      </c>
      <c r="AB164" s="649">
        <f t="shared" si="78"/>
        <v>0</v>
      </c>
      <c r="AC164" s="661">
        <v>0</v>
      </c>
      <c r="AD164" s="649">
        <f t="shared" si="79"/>
        <v>0</v>
      </c>
      <c r="AE164" s="649">
        <f t="shared" si="80"/>
        <v>0</v>
      </c>
      <c r="AF164" s="650">
        <f t="shared" si="81"/>
        <v>0</v>
      </c>
      <c r="AG164" s="655">
        <v>8</v>
      </c>
      <c r="AH164" s="656">
        <v>0</v>
      </c>
      <c r="AI164" s="661">
        <v>2791668.3008314902</v>
      </c>
      <c r="AJ164" s="649">
        <f t="shared" si="82"/>
        <v>10737.185772428809</v>
      </c>
      <c r="AK164" s="649">
        <f t="shared" si="83"/>
        <v>85897.486179430474</v>
      </c>
      <c r="AL164" s="649">
        <f t="shared" si="84"/>
        <v>0</v>
      </c>
      <c r="AM164" s="661">
        <v>862938.52377765195</v>
      </c>
      <c r="AN164" s="649">
        <f t="shared" si="85"/>
        <v>3318.9943222217385</v>
      </c>
      <c r="AO164" s="649">
        <f t="shared" si="86"/>
        <v>26551.954577773908</v>
      </c>
      <c r="AP164" s="650">
        <f t="shared" si="87"/>
        <v>0</v>
      </c>
      <c r="AQ164" s="655">
        <v>9</v>
      </c>
      <c r="AR164" s="656">
        <v>0</v>
      </c>
      <c r="AS164" s="661">
        <v>2568638.8881709501</v>
      </c>
      <c r="AT164" s="649">
        <f t="shared" si="88"/>
        <v>14847.623631045954</v>
      </c>
      <c r="AU164" s="649">
        <f t="shared" si="89"/>
        <v>133628.61267941358</v>
      </c>
      <c r="AV164" s="649">
        <f t="shared" si="90"/>
        <v>0</v>
      </c>
      <c r="AW164" s="661">
        <v>28163.286913626998</v>
      </c>
      <c r="AX164" s="649">
        <f t="shared" si="91"/>
        <v>162.79356597472253</v>
      </c>
      <c r="AY164" s="649">
        <f t="shared" si="92"/>
        <v>1465.1420937725027</v>
      </c>
      <c r="AZ164" s="650">
        <f t="shared" si="93"/>
        <v>0</v>
      </c>
      <c r="BA164" s="651">
        <v>1.24</v>
      </c>
      <c r="BB164" s="649">
        <f t="shared" si="94"/>
        <v>73.16</v>
      </c>
      <c r="BC164" s="649">
        <f t="shared" si="95"/>
        <v>0</v>
      </c>
      <c r="BD164" s="649">
        <f t="shared" si="96"/>
        <v>301.32</v>
      </c>
      <c r="BE164" s="650">
        <f t="shared" si="97"/>
        <v>169.88</v>
      </c>
      <c r="BF164" s="651">
        <v>1.2</v>
      </c>
      <c r="BG164" s="649">
        <f t="shared" si="98"/>
        <v>70.8</v>
      </c>
      <c r="BH164" s="649">
        <f t="shared" si="99"/>
        <v>0</v>
      </c>
      <c r="BI164" s="649">
        <f t="shared" si="100"/>
        <v>291.59999999999997</v>
      </c>
      <c r="BJ164" s="650">
        <f t="shared" si="101"/>
        <v>164.4</v>
      </c>
      <c r="BK164" s="674">
        <v>4.4079328076267696</v>
      </c>
      <c r="BL164" s="674">
        <v>0.42687555153103002</v>
      </c>
      <c r="BM164" s="675">
        <v>0</v>
      </c>
      <c r="BN164" s="675">
        <v>0</v>
      </c>
      <c r="BO164" s="662">
        <v>17.3175230108513</v>
      </c>
      <c r="BP164" s="662">
        <v>5.35305635630798</v>
      </c>
      <c r="BQ164" s="662">
        <v>15.9340072884801</v>
      </c>
      <c r="BR164" s="675">
        <v>0.17470498520281999</v>
      </c>
      <c r="BS164" s="652">
        <f t="shared" si="102"/>
        <v>43.614100000000008</v>
      </c>
      <c r="BT164" s="650">
        <f t="shared" si="103"/>
        <v>7030803.4447537176</v>
      </c>
      <c r="BV164" s="668"/>
      <c r="BW164" s="674"/>
      <c r="BX164" s="674"/>
      <c r="BY164" s="675"/>
      <c r="BZ164" s="675"/>
      <c r="CA164" s="662"/>
      <c r="CB164" s="662"/>
      <c r="CC164" s="662"/>
      <c r="CD164" s="675"/>
      <c r="CF164" s="671"/>
      <c r="CG164" s="661"/>
      <c r="CH164" s="661"/>
      <c r="CI164" s="661"/>
      <c r="CJ164" s="88"/>
      <c r="CK164" s="86"/>
      <c r="CL164" s="86"/>
      <c r="CM164" s="87"/>
      <c r="CN164" s="86"/>
      <c r="CO164" s="86"/>
      <c r="CP164" s="86"/>
      <c r="CQ164" s="87"/>
    </row>
    <row r="165" spans="1:97" ht="17.25" customHeight="1" x14ac:dyDescent="0.25">
      <c r="A165" s="664">
        <v>160</v>
      </c>
      <c r="B165" s="647" t="s">
        <v>127</v>
      </c>
      <c r="C165" s="648" t="s">
        <v>707</v>
      </c>
      <c r="D165" s="653">
        <v>263</v>
      </c>
      <c r="E165" s="654">
        <v>7</v>
      </c>
      <c r="F165" s="567">
        <v>0</v>
      </c>
      <c r="G165" s="567">
        <v>15</v>
      </c>
      <c r="H165" s="569">
        <v>5</v>
      </c>
      <c r="I165" s="654">
        <v>0</v>
      </c>
      <c r="J165" s="567">
        <v>0</v>
      </c>
      <c r="K165" s="567">
        <v>17</v>
      </c>
      <c r="L165" s="569">
        <v>0</v>
      </c>
      <c r="M165" s="655">
        <v>0</v>
      </c>
      <c r="N165" s="656">
        <v>0</v>
      </c>
      <c r="O165" s="649">
        <v>0</v>
      </c>
      <c r="P165" s="649">
        <f t="shared" si="70"/>
        <v>0</v>
      </c>
      <c r="Q165" s="649">
        <f t="shared" si="71"/>
        <v>0</v>
      </c>
      <c r="R165" s="649">
        <f t="shared" si="72"/>
        <v>0</v>
      </c>
      <c r="S165" s="660">
        <v>0</v>
      </c>
      <c r="T165" s="649">
        <f t="shared" si="73"/>
        <v>0</v>
      </c>
      <c r="U165" s="649">
        <f t="shared" si="74"/>
        <v>0</v>
      </c>
      <c r="V165" s="650">
        <f t="shared" si="75"/>
        <v>0</v>
      </c>
      <c r="W165" s="655">
        <v>0</v>
      </c>
      <c r="X165" s="656">
        <v>0</v>
      </c>
      <c r="Y165" s="661">
        <v>0</v>
      </c>
      <c r="Z165" s="649">
        <f t="shared" si="76"/>
        <v>0</v>
      </c>
      <c r="AA165" s="649">
        <f t="shared" si="77"/>
        <v>0</v>
      </c>
      <c r="AB165" s="649">
        <f t="shared" si="78"/>
        <v>0</v>
      </c>
      <c r="AC165" s="661">
        <v>0</v>
      </c>
      <c r="AD165" s="649">
        <f t="shared" si="79"/>
        <v>0</v>
      </c>
      <c r="AE165" s="649">
        <f t="shared" si="80"/>
        <v>0</v>
      </c>
      <c r="AF165" s="650">
        <f t="shared" si="81"/>
        <v>0</v>
      </c>
      <c r="AG165" s="655">
        <v>0</v>
      </c>
      <c r="AH165" s="656">
        <v>0</v>
      </c>
      <c r="AI165" s="661">
        <v>305757.19534885202</v>
      </c>
      <c r="AJ165" s="649">
        <f t="shared" si="82"/>
        <v>17985.717373461885</v>
      </c>
      <c r="AK165" s="649">
        <f t="shared" si="83"/>
        <v>0</v>
      </c>
      <c r="AL165" s="649">
        <f t="shared" si="84"/>
        <v>0</v>
      </c>
      <c r="AM165" s="661">
        <v>0</v>
      </c>
      <c r="AN165" s="649">
        <f t="shared" si="85"/>
        <v>0</v>
      </c>
      <c r="AO165" s="649">
        <f t="shared" si="86"/>
        <v>0</v>
      </c>
      <c r="AP165" s="650">
        <f t="shared" si="87"/>
        <v>0</v>
      </c>
      <c r="AQ165" s="655">
        <v>0</v>
      </c>
      <c r="AR165" s="656">
        <v>0</v>
      </c>
      <c r="AS165" s="661">
        <v>0</v>
      </c>
      <c r="AT165" s="649">
        <f t="shared" si="88"/>
        <v>0</v>
      </c>
      <c r="AU165" s="649">
        <f t="shared" si="89"/>
        <v>0</v>
      </c>
      <c r="AV165" s="649">
        <f t="shared" si="90"/>
        <v>0</v>
      </c>
      <c r="AW165" s="661">
        <v>0</v>
      </c>
      <c r="AX165" s="649">
        <f t="shared" si="91"/>
        <v>0</v>
      </c>
      <c r="AY165" s="649">
        <f t="shared" si="92"/>
        <v>0</v>
      </c>
      <c r="AZ165" s="650">
        <f t="shared" si="93"/>
        <v>0</v>
      </c>
      <c r="BA165" s="651">
        <v>1.39</v>
      </c>
      <c r="BB165" s="649">
        <f t="shared" si="94"/>
        <v>9.7299999999999986</v>
      </c>
      <c r="BC165" s="649">
        <f t="shared" si="95"/>
        <v>0</v>
      </c>
      <c r="BD165" s="649">
        <f t="shared" si="96"/>
        <v>20.849999999999998</v>
      </c>
      <c r="BE165" s="650">
        <f t="shared" si="97"/>
        <v>6.9499999999999993</v>
      </c>
      <c r="BF165" s="651">
        <v>1.1299999999999999</v>
      </c>
      <c r="BG165" s="649">
        <f t="shared" si="98"/>
        <v>7.9099999999999993</v>
      </c>
      <c r="BH165" s="649">
        <f t="shared" si="99"/>
        <v>0</v>
      </c>
      <c r="BI165" s="649">
        <f t="shared" si="100"/>
        <v>16.95</v>
      </c>
      <c r="BJ165" s="650">
        <f t="shared" si="101"/>
        <v>5.6499999999999995</v>
      </c>
      <c r="BK165" s="674">
        <v>0</v>
      </c>
      <c r="BL165" s="674">
        <v>0</v>
      </c>
      <c r="BM165" s="675">
        <v>0</v>
      </c>
      <c r="BN165" s="675">
        <v>0</v>
      </c>
      <c r="BO165" s="662">
        <v>1.8967000000000001</v>
      </c>
      <c r="BP165" s="662">
        <v>0</v>
      </c>
      <c r="BQ165" s="662">
        <v>0</v>
      </c>
      <c r="BR165" s="675">
        <v>0</v>
      </c>
      <c r="BS165" s="652">
        <f t="shared" si="102"/>
        <v>1.8967000000000001</v>
      </c>
      <c r="BT165" s="650">
        <f t="shared" si="103"/>
        <v>305757.1953488522</v>
      </c>
      <c r="BV165" s="668"/>
      <c r="BW165" s="674"/>
      <c r="BX165" s="674"/>
      <c r="BY165" s="675"/>
      <c r="BZ165" s="675"/>
      <c r="CA165" s="662"/>
      <c r="CB165" s="662"/>
      <c r="CC165" s="662"/>
      <c r="CD165" s="675"/>
      <c r="CF165" s="671"/>
      <c r="CG165" s="661"/>
      <c r="CH165" s="661"/>
      <c r="CI165" s="661"/>
      <c r="CJ165" s="88"/>
      <c r="CK165" s="86"/>
      <c r="CL165" s="86"/>
      <c r="CM165" s="87"/>
      <c r="CN165" s="86"/>
      <c r="CO165" s="86"/>
      <c r="CP165" s="86"/>
      <c r="CQ165" s="87"/>
    </row>
    <row r="166" spans="1:97" ht="17.25" customHeight="1" x14ac:dyDescent="0.25">
      <c r="A166" s="664">
        <v>161</v>
      </c>
      <c r="B166" s="647" t="s">
        <v>128</v>
      </c>
      <c r="C166" s="648" t="s">
        <v>708</v>
      </c>
      <c r="D166" s="653">
        <v>624</v>
      </c>
      <c r="E166" s="654">
        <v>20</v>
      </c>
      <c r="F166" s="567">
        <v>0</v>
      </c>
      <c r="G166" s="567">
        <v>47</v>
      </c>
      <c r="H166" s="569">
        <v>26</v>
      </c>
      <c r="I166" s="654">
        <v>20</v>
      </c>
      <c r="J166" s="567">
        <v>0</v>
      </c>
      <c r="K166" s="567">
        <v>33</v>
      </c>
      <c r="L166" s="569">
        <v>0</v>
      </c>
      <c r="M166" s="655">
        <v>0</v>
      </c>
      <c r="N166" s="656">
        <v>0</v>
      </c>
      <c r="O166" s="649">
        <v>203788.20733420699</v>
      </c>
      <c r="P166" s="649">
        <f t="shared" si="70"/>
        <v>10189.41036671035</v>
      </c>
      <c r="Q166" s="649">
        <f t="shared" si="71"/>
        <v>0</v>
      </c>
      <c r="R166" s="649">
        <f t="shared" si="72"/>
        <v>0</v>
      </c>
      <c r="S166" s="660">
        <v>0</v>
      </c>
      <c r="T166" s="649">
        <f t="shared" si="73"/>
        <v>0</v>
      </c>
      <c r="U166" s="649">
        <f t="shared" si="74"/>
        <v>0</v>
      </c>
      <c r="V166" s="650">
        <f t="shared" si="75"/>
        <v>0</v>
      </c>
      <c r="W166" s="655">
        <v>0</v>
      </c>
      <c r="X166" s="656">
        <v>0</v>
      </c>
      <c r="Y166" s="661">
        <v>0</v>
      </c>
      <c r="Z166" s="649">
        <f t="shared" si="76"/>
        <v>0</v>
      </c>
      <c r="AA166" s="649">
        <f t="shared" si="77"/>
        <v>0</v>
      </c>
      <c r="AB166" s="649">
        <f t="shared" si="78"/>
        <v>0</v>
      </c>
      <c r="AC166" s="661">
        <v>0</v>
      </c>
      <c r="AD166" s="649">
        <f t="shared" si="79"/>
        <v>0</v>
      </c>
      <c r="AE166" s="649">
        <f t="shared" si="80"/>
        <v>0</v>
      </c>
      <c r="AF166" s="650">
        <f t="shared" si="81"/>
        <v>0</v>
      </c>
      <c r="AG166" s="655">
        <v>0</v>
      </c>
      <c r="AH166" s="656">
        <v>0</v>
      </c>
      <c r="AI166" s="661">
        <v>460214.47503091098</v>
      </c>
      <c r="AJ166" s="649">
        <f t="shared" si="82"/>
        <v>13945.893182754879</v>
      </c>
      <c r="AK166" s="649">
        <f t="shared" si="83"/>
        <v>0</v>
      </c>
      <c r="AL166" s="649">
        <f t="shared" si="84"/>
        <v>0</v>
      </c>
      <c r="AM166" s="661">
        <v>0</v>
      </c>
      <c r="AN166" s="649">
        <f t="shared" si="85"/>
        <v>0</v>
      </c>
      <c r="AO166" s="649">
        <f t="shared" si="86"/>
        <v>0</v>
      </c>
      <c r="AP166" s="650">
        <f t="shared" si="87"/>
        <v>0</v>
      </c>
      <c r="AQ166" s="655">
        <v>0</v>
      </c>
      <c r="AR166" s="656">
        <v>0</v>
      </c>
      <c r="AS166" s="661">
        <v>0</v>
      </c>
      <c r="AT166" s="649">
        <f t="shared" si="88"/>
        <v>0</v>
      </c>
      <c r="AU166" s="649">
        <f t="shared" si="89"/>
        <v>0</v>
      </c>
      <c r="AV166" s="649">
        <f t="shared" si="90"/>
        <v>0</v>
      </c>
      <c r="AW166" s="661">
        <v>0</v>
      </c>
      <c r="AX166" s="649">
        <f t="shared" si="91"/>
        <v>0</v>
      </c>
      <c r="AY166" s="649">
        <f t="shared" si="92"/>
        <v>0</v>
      </c>
      <c r="AZ166" s="650">
        <f t="shared" si="93"/>
        <v>0</v>
      </c>
      <c r="BA166" s="651">
        <v>1.45</v>
      </c>
      <c r="BB166" s="649">
        <f t="shared" si="94"/>
        <v>29</v>
      </c>
      <c r="BC166" s="649">
        <f t="shared" si="95"/>
        <v>0</v>
      </c>
      <c r="BD166" s="649">
        <f t="shared" si="96"/>
        <v>68.149999999999991</v>
      </c>
      <c r="BE166" s="650">
        <f t="shared" si="97"/>
        <v>37.699999999999996</v>
      </c>
      <c r="BF166" s="651">
        <v>1.1000000000000001</v>
      </c>
      <c r="BG166" s="649">
        <f t="shared" si="98"/>
        <v>22</v>
      </c>
      <c r="BH166" s="649">
        <f t="shared" si="99"/>
        <v>0</v>
      </c>
      <c r="BI166" s="649">
        <f t="shared" si="100"/>
        <v>51.7</v>
      </c>
      <c r="BJ166" s="650">
        <f t="shared" si="101"/>
        <v>28.6</v>
      </c>
      <c r="BK166" s="674">
        <v>1.26415698054068</v>
      </c>
      <c r="BL166" s="674">
        <v>0</v>
      </c>
      <c r="BM166" s="675">
        <v>0</v>
      </c>
      <c r="BN166" s="675">
        <v>0</v>
      </c>
      <c r="BO166" s="662">
        <v>2.8548430194593202</v>
      </c>
      <c r="BP166" s="662">
        <v>0</v>
      </c>
      <c r="BQ166" s="662">
        <v>0</v>
      </c>
      <c r="BR166" s="675">
        <v>0</v>
      </c>
      <c r="BS166" s="652">
        <f t="shared" si="102"/>
        <v>4.1189999999999998</v>
      </c>
      <c r="BT166" s="650">
        <f t="shared" si="103"/>
        <v>664002.68236511946</v>
      </c>
      <c r="BV166" s="668"/>
      <c r="BW166" s="674"/>
      <c r="BX166" s="674"/>
      <c r="BY166" s="675"/>
      <c r="BZ166" s="675"/>
      <c r="CA166" s="662"/>
      <c r="CB166" s="662"/>
      <c r="CC166" s="662"/>
      <c r="CD166" s="675"/>
      <c r="CF166" s="671"/>
      <c r="CG166" s="661"/>
      <c r="CH166" s="661"/>
      <c r="CI166" s="661"/>
      <c r="CJ166" s="88"/>
      <c r="CK166" s="86"/>
      <c r="CL166" s="86"/>
      <c r="CM166" s="87"/>
      <c r="CN166" s="86"/>
      <c r="CO166" s="86"/>
      <c r="CP166" s="86"/>
      <c r="CQ166" s="87"/>
    </row>
    <row r="167" spans="1:97" ht="17.25" customHeight="1" x14ac:dyDescent="0.25">
      <c r="A167" s="664">
        <v>162</v>
      </c>
      <c r="B167" s="647" t="s">
        <v>129</v>
      </c>
      <c r="C167" s="648" t="s">
        <v>709</v>
      </c>
      <c r="D167" s="653">
        <v>1004</v>
      </c>
      <c r="E167" s="654">
        <v>21</v>
      </c>
      <c r="F167" s="567">
        <v>0</v>
      </c>
      <c r="G167" s="567">
        <v>75</v>
      </c>
      <c r="H167" s="569">
        <v>34</v>
      </c>
      <c r="I167" s="654">
        <v>34</v>
      </c>
      <c r="J167" s="567">
        <v>0</v>
      </c>
      <c r="K167" s="567">
        <v>102</v>
      </c>
      <c r="L167" s="569">
        <v>0</v>
      </c>
      <c r="M167" s="655">
        <v>1</v>
      </c>
      <c r="N167" s="656">
        <v>0</v>
      </c>
      <c r="O167" s="649">
        <v>354334.17864061298</v>
      </c>
      <c r="P167" s="649">
        <f t="shared" si="70"/>
        <v>10421.593489429793</v>
      </c>
      <c r="Q167" s="649">
        <f t="shared" si="71"/>
        <v>10421.593489429793</v>
      </c>
      <c r="R167" s="649">
        <f t="shared" si="72"/>
        <v>0</v>
      </c>
      <c r="S167" s="660">
        <v>0</v>
      </c>
      <c r="T167" s="649">
        <f t="shared" si="73"/>
        <v>0</v>
      </c>
      <c r="U167" s="649">
        <f t="shared" si="74"/>
        <v>0</v>
      </c>
      <c r="V167" s="650">
        <f t="shared" si="75"/>
        <v>0</v>
      </c>
      <c r="W167" s="655">
        <v>0</v>
      </c>
      <c r="X167" s="656">
        <v>0</v>
      </c>
      <c r="Y167" s="661">
        <v>0</v>
      </c>
      <c r="Z167" s="649">
        <f t="shared" si="76"/>
        <v>0</v>
      </c>
      <c r="AA167" s="649">
        <f t="shared" si="77"/>
        <v>0</v>
      </c>
      <c r="AB167" s="649">
        <f t="shared" si="78"/>
        <v>0</v>
      </c>
      <c r="AC167" s="661">
        <v>0</v>
      </c>
      <c r="AD167" s="649">
        <f t="shared" si="79"/>
        <v>0</v>
      </c>
      <c r="AE167" s="649">
        <f t="shared" si="80"/>
        <v>0</v>
      </c>
      <c r="AF167" s="650">
        <f t="shared" si="81"/>
        <v>0</v>
      </c>
      <c r="AG167" s="655">
        <v>2</v>
      </c>
      <c r="AH167" s="656">
        <v>0</v>
      </c>
      <c r="AI167" s="661">
        <v>1084338.29981714</v>
      </c>
      <c r="AJ167" s="649">
        <f t="shared" si="82"/>
        <v>10630.767645266078</v>
      </c>
      <c r="AK167" s="649">
        <f t="shared" si="83"/>
        <v>21261.535290532156</v>
      </c>
      <c r="AL167" s="649">
        <f t="shared" si="84"/>
        <v>0</v>
      </c>
      <c r="AM167" s="661">
        <v>0</v>
      </c>
      <c r="AN167" s="649">
        <f t="shared" si="85"/>
        <v>0</v>
      </c>
      <c r="AO167" s="649">
        <f t="shared" si="86"/>
        <v>0</v>
      </c>
      <c r="AP167" s="650">
        <f t="shared" si="87"/>
        <v>0</v>
      </c>
      <c r="AQ167" s="655">
        <v>0</v>
      </c>
      <c r="AR167" s="656">
        <v>0</v>
      </c>
      <c r="AS167" s="661">
        <v>0</v>
      </c>
      <c r="AT167" s="649">
        <f t="shared" si="88"/>
        <v>0</v>
      </c>
      <c r="AU167" s="649">
        <f t="shared" si="89"/>
        <v>0</v>
      </c>
      <c r="AV167" s="649">
        <f t="shared" si="90"/>
        <v>0</v>
      </c>
      <c r="AW167" s="661">
        <v>0</v>
      </c>
      <c r="AX167" s="649">
        <f t="shared" si="91"/>
        <v>0</v>
      </c>
      <c r="AY167" s="649">
        <f t="shared" si="92"/>
        <v>0</v>
      </c>
      <c r="AZ167" s="650">
        <f t="shared" si="93"/>
        <v>0</v>
      </c>
      <c r="BA167" s="651">
        <v>1.57</v>
      </c>
      <c r="BB167" s="649">
        <f t="shared" si="94"/>
        <v>32.97</v>
      </c>
      <c r="BC167" s="649">
        <f t="shared" si="95"/>
        <v>0</v>
      </c>
      <c r="BD167" s="649">
        <f t="shared" si="96"/>
        <v>117.75</v>
      </c>
      <c r="BE167" s="650">
        <f t="shared" si="97"/>
        <v>53.38</v>
      </c>
      <c r="BF167" s="651">
        <v>1.23</v>
      </c>
      <c r="BG167" s="649">
        <f t="shared" si="98"/>
        <v>25.83</v>
      </c>
      <c r="BH167" s="649">
        <f t="shared" si="99"/>
        <v>0</v>
      </c>
      <c r="BI167" s="649">
        <f t="shared" si="100"/>
        <v>92.25</v>
      </c>
      <c r="BJ167" s="650">
        <f t="shared" si="101"/>
        <v>41.82</v>
      </c>
      <c r="BK167" s="674">
        <v>2.19803702693198</v>
      </c>
      <c r="BL167" s="674">
        <v>0</v>
      </c>
      <c r="BM167" s="675">
        <v>0</v>
      </c>
      <c r="BN167" s="675">
        <v>0</v>
      </c>
      <c r="BO167" s="662">
        <v>6.7264629730680197</v>
      </c>
      <c r="BP167" s="662">
        <v>0</v>
      </c>
      <c r="BQ167" s="662">
        <v>0</v>
      </c>
      <c r="BR167" s="675">
        <v>0</v>
      </c>
      <c r="BS167" s="652">
        <f t="shared" si="102"/>
        <v>8.9245000000000001</v>
      </c>
      <c r="BT167" s="650">
        <f t="shared" si="103"/>
        <v>1438672.4784577589</v>
      </c>
      <c r="BV167" s="668"/>
      <c r="BW167" s="674"/>
      <c r="BX167" s="674"/>
      <c r="BY167" s="675"/>
      <c r="BZ167" s="675"/>
      <c r="CA167" s="662"/>
      <c r="CB167" s="662"/>
      <c r="CC167" s="662"/>
      <c r="CD167" s="675"/>
      <c r="CF167" s="671"/>
      <c r="CG167" s="661"/>
      <c r="CH167" s="661"/>
      <c r="CI167" s="661"/>
      <c r="CJ167" s="88"/>
      <c r="CK167" s="86"/>
      <c r="CL167" s="86"/>
      <c r="CM167" s="87"/>
      <c r="CN167" s="86"/>
      <c r="CO167" s="86"/>
      <c r="CP167" s="86"/>
      <c r="CQ167" s="87"/>
    </row>
    <row r="168" spans="1:97" ht="17.25" customHeight="1" x14ac:dyDescent="0.25">
      <c r="A168" s="664">
        <v>163</v>
      </c>
      <c r="B168" s="647" t="s">
        <v>130</v>
      </c>
      <c r="C168" s="648" t="s">
        <v>710</v>
      </c>
      <c r="D168" s="653">
        <v>5471</v>
      </c>
      <c r="E168" s="654">
        <v>93</v>
      </c>
      <c r="F168" s="567">
        <v>0</v>
      </c>
      <c r="G168" s="567">
        <v>327</v>
      </c>
      <c r="H168" s="569">
        <v>146</v>
      </c>
      <c r="I168" s="654">
        <v>95</v>
      </c>
      <c r="J168" s="567">
        <v>0</v>
      </c>
      <c r="K168" s="567">
        <v>334</v>
      </c>
      <c r="L168" s="569">
        <v>188</v>
      </c>
      <c r="M168" s="655">
        <v>2</v>
      </c>
      <c r="N168" s="656">
        <v>0</v>
      </c>
      <c r="O168" s="649">
        <v>862435.44932573196</v>
      </c>
      <c r="P168" s="649">
        <f t="shared" si="70"/>
        <v>9078.2678876392838</v>
      </c>
      <c r="Q168" s="649">
        <f t="shared" si="71"/>
        <v>18156.535775278568</v>
      </c>
      <c r="R168" s="649">
        <f t="shared" si="72"/>
        <v>0</v>
      </c>
      <c r="S168" s="660">
        <v>62486.192901620998</v>
      </c>
      <c r="T168" s="649">
        <f t="shared" si="73"/>
        <v>657.74939896443152</v>
      </c>
      <c r="U168" s="649">
        <f t="shared" si="74"/>
        <v>1315.498797928863</v>
      </c>
      <c r="V168" s="650">
        <f t="shared" si="75"/>
        <v>0</v>
      </c>
      <c r="W168" s="655">
        <v>0</v>
      </c>
      <c r="X168" s="656">
        <v>0</v>
      </c>
      <c r="Y168" s="661">
        <v>0</v>
      </c>
      <c r="Z168" s="649">
        <f t="shared" si="76"/>
        <v>0</v>
      </c>
      <c r="AA168" s="649">
        <f t="shared" si="77"/>
        <v>0</v>
      </c>
      <c r="AB168" s="649">
        <f t="shared" si="78"/>
        <v>0</v>
      </c>
      <c r="AC168" s="661">
        <v>0</v>
      </c>
      <c r="AD168" s="649">
        <f t="shared" si="79"/>
        <v>0</v>
      </c>
      <c r="AE168" s="649">
        <f t="shared" si="80"/>
        <v>0</v>
      </c>
      <c r="AF168" s="650">
        <f t="shared" si="81"/>
        <v>0</v>
      </c>
      <c r="AG168" s="655">
        <v>8</v>
      </c>
      <c r="AH168" s="656">
        <v>0</v>
      </c>
      <c r="AI168" s="661">
        <v>3362040.6494947802</v>
      </c>
      <c r="AJ168" s="649">
        <f t="shared" si="82"/>
        <v>10065.989968547246</v>
      </c>
      <c r="AK168" s="649">
        <f t="shared" si="83"/>
        <v>80527.919748377972</v>
      </c>
      <c r="AL168" s="649">
        <f t="shared" si="84"/>
        <v>0</v>
      </c>
      <c r="AM168" s="661">
        <v>1102196.2488603201</v>
      </c>
      <c r="AN168" s="649">
        <f t="shared" si="85"/>
        <v>3299.9887690428745</v>
      </c>
      <c r="AO168" s="649">
        <f t="shared" si="86"/>
        <v>26399.910152342996</v>
      </c>
      <c r="AP168" s="650">
        <f t="shared" si="87"/>
        <v>0</v>
      </c>
      <c r="AQ168" s="655">
        <v>4</v>
      </c>
      <c r="AR168" s="656">
        <v>0</v>
      </c>
      <c r="AS168" s="661">
        <v>2667133.2905751201</v>
      </c>
      <c r="AT168" s="649">
        <f t="shared" si="88"/>
        <v>14186.879205186809</v>
      </c>
      <c r="AU168" s="649">
        <f t="shared" si="89"/>
        <v>56747.516820747238</v>
      </c>
      <c r="AV168" s="649">
        <f t="shared" si="90"/>
        <v>0</v>
      </c>
      <c r="AW168" s="661">
        <v>0</v>
      </c>
      <c r="AX168" s="649">
        <f t="shared" si="91"/>
        <v>0</v>
      </c>
      <c r="AY168" s="649">
        <f t="shared" si="92"/>
        <v>0</v>
      </c>
      <c r="AZ168" s="650">
        <f t="shared" si="93"/>
        <v>0</v>
      </c>
      <c r="BA168" s="651">
        <v>1.37</v>
      </c>
      <c r="BB168" s="649">
        <f t="shared" si="94"/>
        <v>127.41000000000001</v>
      </c>
      <c r="BC168" s="649">
        <f t="shared" si="95"/>
        <v>0</v>
      </c>
      <c r="BD168" s="649">
        <f t="shared" si="96"/>
        <v>447.99</v>
      </c>
      <c r="BE168" s="650">
        <f t="shared" si="97"/>
        <v>200.02</v>
      </c>
      <c r="BF168" s="651">
        <v>1.25</v>
      </c>
      <c r="BG168" s="649">
        <f t="shared" si="98"/>
        <v>116.25</v>
      </c>
      <c r="BH168" s="649">
        <f t="shared" si="99"/>
        <v>0</v>
      </c>
      <c r="BI168" s="649">
        <f t="shared" si="100"/>
        <v>408.75</v>
      </c>
      <c r="BJ168" s="650">
        <f t="shared" si="101"/>
        <v>182.5</v>
      </c>
      <c r="BK168" s="674">
        <v>5.3499356404999103</v>
      </c>
      <c r="BL168" s="674">
        <v>0.38761986268641002</v>
      </c>
      <c r="BM168" s="675">
        <v>0</v>
      </c>
      <c r="BN168" s="675">
        <v>0</v>
      </c>
      <c r="BO168" s="662">
        <v>20.855707067240701</v>
      </c>
      <c r="BP168" s="662">
        <v>6.8372409775285297</v>
      </c>
      <c r="BQ168" s="662">
        <v>16.544996452044501</v>
      </c>
      <c r="BR168" s="675">
        <v>0</v>
      </c>
      <c r="BS168" s="652">
        <f t="shared" si="102"/>
        <v>49.975500000000054</v>
      </c>
      <c r="BT168" s="650">
        <f t="shared" si="103"/>
        <v>8056291.8311575782</v>
      </c>
      <c r="BV168" s="668"/>
      <c r="BW168" s="674"/>
      <c r="BX168" s="674"/>
      <c r="BY168" s="675"/>
      <c r="BZ168" s="675"/>
      <c r="CA168" s="662"/>
      <c r="CB168" s="662"/>
      <c r="CC168" s="662"/>
      <c r="CD168" s="675"/>
      <c r="CF168" s="671"/>
      <c r="CG168" s="661"/>
      <c r="CH168" s="661"/>
      <c r="CI168" s="661"/>
      <c r="CJ168" s="480"/>
      <c r="CK168" s="86"/>
      <c r="CL168" s="480"/>
      <c r="CM168" s="87"/>
      <c r="CN168" s="86"/>
      <c r="CO168" s="86"/>
      <c r="CP168" s="86"/>
      <c r="CQ168" s="87"/>
    </row>
    <row r="169" spans="1:97" s="482" customFormat="1" ht="17.25" customHeight="1" x14ac:dyDescent="0.25">
      <c r="A169" s="664">
        <v>164</v>
      </c>
      <c r="B169" s="647" t="s">
        <v>131</v>
      </c>
      <c r="C169" s="648" t="s">
        <v>711</v>
      </c>
      <c r="D169" s="653">
        <v>619</v>
      </c>
      <c r="E169" s="654">
        <v>12</v>
      </c>
      <c r="F169" s="567">
        <v>0</v>
      </c>
      <c r="G169" s="567">
        <v>40</v>
      </c>
      <c r="H169" s="569">
        <v>20</v>
      </c>
      <c r="I169" s="654">
        <v>0</v>
      </c>
      <c r="J169" s="567">
        <v>0</v>
      </c>
      <c r="K169" s="567">
        <v>0</v>
      </c>
      <c r="L169" s="569">
        <v>0</v>
      </c>
      <c r="M169" s="655">
        <v>0</v>
      </c>
      <c r="N169" s="656">
        <v>0</v>
      </c>
      <c r="O169" s="649">
        <v>0</v>
      </c>
      <c r="P169" s="649">
        <f t="shared" si="70"/>
        <v>0</v>
      </c>
      <c r="Q169" s="649">
        <f t="shared" si="71"/>
        <v>0</v>
      </c>
      <c r="R169" s="649">
        <f t="shared" si="72"/>
        <v>0</v>
      </c>
      <c r="S169" s="660">
        <v>0</v>
      </c>
      <c r="T169" s="649">
        <f t="shared" si="73"/>
        <v>0</v>
      </c>
      <c r="U169" s="649">
        <f t="shared" si="74"/>
        <v>0</v>
      </c>
      <c r="V169" s="650">
        <f t="shared" si="75"/>
        <v>0</v>
      </c>
      <c r="W169" s="655">
        <v>0</v>
      </c>
      <c r="X169" s="656">
        <v>0</v>
      </c>
      <c r="Y169" s="661">
        <v>0</v>
      </c>
      <c r="Z169" s="649">
        <f t="shared" si="76"/>
        <v>0</v>
      </c>
      <c r="AA169" s="649">
        <f t="shared" si="77"/>
        <v>0</v>
      </c>
      <c r="AB169" s="649">
        <f t="shared" si="78"/>
        <v>0</v>
      </c>
      <c r="AC169" s="661">
        <v>0</v>
      </c>
      <c r="AD169" s="649">
        <f t="shared" si="79"/>
        <v>0</v>
      </c>
      <c r="AE169" s="649">
        <f t="shared" si="80"/>
        <v>0</v>
      </c>
      <c r="AF169" s="650">
        <f t="shared" si="81"/>
        <v>0</v>
      </c>
      <c r="AG169" s="655">
        <v>0</v>
      </c>
      <c r="AH169" s="656">
        <v>0</v>
      </c>
      <c r="AI169" s="661">
        <v>0</v>
      </c>
      <c r="AJ169" s="649">
        <f t="shared" si="82"/>
        <v>0</v>
      </c>
      <c r="AK169" s="649">
        <f t="shared" si="83"/>
        <v>0</v>
      </c>
      <c r="AL169" s="649">
        <f t="shared" si="84"/>
        <v>0</v>
      </c>
      <c r="AM169" s="661">
        <v>0</v>
      </c>
      <c r="AN169" s="649">
        <f t="shared" si="85"/>
        <v>0</v>
      </c>
      <c r="AO169" s="649">
        <f t="shared" si="86"/>
        <v>0</v>
      </c>
      <c r="AP169" s="650">
        <f t="shared" si="87"/>
        <v>0</v>
      </c>
      <c r="AQ169" s="655">
        <v>0</v>
      </c>
      <c r="AR169" s="656">
        <v>0</v>
      </c>
      <c r="AS169" s="661">
        <v>0</v>
      </c>
      <c r="AT169" s="649">
        <f t="shared" si="88"/>
        <v>0</v>
      </c>
      <c r="AU169" s="649">
        <f t="shared" si="89"/>
        <v>0</v>
      </c>
      <c r="AV169" s="649">
        <f t="shared" si="90"/>
        <v>0</v>
      </c>
      <c r="AW169" s="661">
        <v>0</v>
      </c>
      <c r="AX169" s="649">
        <f t="shared" si="91"/>
        <v>0</v>
      </c>
      <c r="AY169" s="649">
        <f t="shared" si="92"/>
        <v>0</v>
      </c>
      <c r="AZ169" s="650">
        <f t="shared" si="93"/>
        <v>0</v>
      </c>
      <c r="BA169" s="651">
        <v>1.66</v>
      </c>
      <c r="BB169" s="649">
        <f t="shared" si="94"/>
        <v>19.919999999999998</v>
      </c>
      <c r="BC169" s="649">
        <f t="shared" si="95"/>
        <v>0</v>
      </c>
      <c r="BD169" s="649">
        <f t="shared" si="96"/>
        <v>66.399999999999991</v>
      </c>
      <c r="BE169" s="650">
        <f t="shared" si="97"/>
        <v>33.199999999999996</v>
      </c>
      <c r="BF169" s="651">
        <v>1</v>
      </c>
      <c r="BG169" s="649">
        <f t="shared" si="98"/>
        <v>12</v>
      </c>
      <c r="BH169" s="649">
        <f t="shared" si="99"/>
        <v>0</v>
      </c>
      <c r="BI169" s="649">
        <f t="shared" si="100"/>
        <v>40</v>
      </c>
      <c r="BJ169" s="650">
        <f t="shared" si="101"/>
        <v>20</v>
      </c>
      <c r="BK169" s="676">
        <v>0</v>
      </c>
      <c r="BL169" s="674">
        <v>0</v>
      </c>
      <c r="BM169" s="675">
        <v>0</v>
      </c>
      <c r="BN169" s="675">
        <v>0</v>
      </c>
      <c r="BO169" s="662">
        <v>0</v>
      </c>
      <c r="BP169" s="662">
        <v>0</v>
      </c>
      <c r="BQ169" s="662">
        <v>0</v>
      </c>
      <c r="BR169" s="675">
        <v>0</v>
      </c>
      <c r="BS169" s="652">
        <f t="shared" si="102"/>
        <v>0</v>
      </c>
      <c r="BT169" s="650">
        <f t="shared" si="103"/>
        <v>0</v>
      </c>
      <c r="BU169" s="480"/>
      <c r="BV169" s="670"/>
      <c r="BW169" s="676"/>
      <c r="BX169" s="674"/>
      <c r="BY169" s="675"/>
      <c r="BZ169" s="675"/>
      <c r="CA169" s="662"/>
      <c r="CB169" s="662"/>
      <c r="CC169" s="662"/>
      <c r="CD169" s="675"/>
      <c r="CF169" s="671"/>
      <c r="CG169" s="661"/>
      <c r="CH169" s="661"/>
      <c r="CI169" s="661"/>
      <c r="CJ169" s="88"/>
      <c r="CK169" s="86"/>
      <c r="CL169" s="86"/>
      <c r="CM169" s="481"/>
      <c r="CN169" s="480"/>
      <c r="CO169" s="480"/>
      <c r="CP169" s="480"/>
      <c r="CQ169" s="481"/>
      <c r="CR169" s="479"/>
      <c r="CS169" s="479"/>
    </row>
    <row r="170" spans="1:97" ht="17.25" customHeight="1" x14ac:dyDescent="0.25">
      <c r="A170" s="664">
        <v>165</v>
      </c>
      <c r="B170" s="647" t="s">
        <v>132</v>
      </c>
      <c r="C170" s="648" t="s">
        <v>712</v>
      </c>
      <c r="D170" s="653">
        <v>1268</v>
      </c>
      <c r="E170" s="654">
        <v>27</v>
      </c>
      <c r="F170" s="567">
        <v>0</v>
      </c>
      <c r="G170" s="567">
        <v>62</v>
      </c>
      <c r="H170" s="569">
        <v>32</v>
      </c>
      <c r="I170" s="654">
        <v>29</v>
      </c>
      <c r="J170" s="567">
        <v>0</v>
      </c>
      <c r="K170" s="567">
        <v>67</v>
      </c>
      <c r="L170" s="569">
        <v>13</v>
      </c>
      <c r="M170" s="655">
        <v>0</v>
      </c>
      <c r="N170" s="656">
        <v>0</v>
      </c>
      <c r="O170" s="649">
        <v>316101.77987495798</v>
      </c>
      <c r="P170" s="649">
        <f t="shared" si="70"/>
        <v>10900.061374998551</v>
      </c>
      <c r="Q170" s="649">
        <f t="shared" si="71"/>
        <v>0</v>
      </c>
      <c r="R170" s="649">
        <f t="shared" si="72"/>
        <v>0</v>
      </c>
      <c r="S170" s="660">
        <v>0</v>
      </c>
      <c r="T170" s="649">
        <f t="shared" si="73"/>
        <v>0</v>
      </c>
      <c r="U170" s="649">
        <f t="shared" si="74"/>
        <v>0</v>
      </c>
      <c r="V170" s="650">
        <f t="shared" si="75"/>
        <v>0</v>
      </c>
      <c r="W170" s="655">
        <v>0</v>
      </c>
      <c r="X170" s="656">
        <v>0</v>
      </c>
      <c r="Y170" s="661">
        <v>0</v>
      </c>
      <c r="Z170" s="649">
        <f t="shared" si="76"/>
        <v>0</v>
      </c>
      <c r="AA170" s="649">
        <f t="shared" si="77"/>
        <v>0</v>
      </c>
      <c r="AB170" s="649">
        <f t="shared" si="78"/>
        <v>0</v>
      </c>
      <c r="AC170" s="661">
        <v>0</v>
      </c>
      <c r="AD170" s="649">
        <f t="shared" si="79"/>
        <v>0</v>
      </c>
      <c r="AE170" s="649">
        <f t="shared" si="80"/>
        <v>0</v>
      </c>
      <c r="AF170" s="650">
        <f t="shared" si="81"/>
        <v>0</v>
      </c>
      <c r="AG170" s="655">
        <v>0</v>
      </c>
      <c r="AH170" s="656">
        <v>0</v>
      </c>
      <c r="AI170" s="661">
        <v>949559.780905311</v>
      </c>
      <c r="AJ170" s="649">
        <f t="shared" si="82"/>
        <v>14172.53404336285</v>
      </c>
      <c r="AK170" s="649">
        <f t="shared" si="83"/>
        <v>0</v>
      </c>
      <c r="AL170" s="649">
        <f t="shared" si="84"/>
        <v>0</v>
      </c>
      <c r="AM170" s="661">
        <v>0</v>
      </c>
      <c r="AN170" s="649">
        <f t="shared" si="85"/>
        <v>0</v>
      </c>
      <c r="AO170" s="649">
        <f t="shared" si="86"/>
        <v>0</v>
      </c>
      <c r="AP170" s="650">
        <f t="shared" si="87"/>
        <v>0</v>
      </c>
      <c r="AQ170" s="655">
        <v>0</v>
      </c>
      <c r="AR170" s="656">
        <v>0</v>
      </c>
      <c r="AS170" s="661">
        <v>304167.16491523001</v>
      </c>
      <c r="AT170" s="649">
        <f t="shared" si="88"/>
        <v>23397.474224248461</v>
      </c>
      <c r="AU170" s="649">
        <f t="shared" si="89"/>
        <v>0</v>
      </c>
      <c r="AV170" s="649">
        <f t="shared" si="90"/>
        <v>0</v>
      </c>
      <c r="AW170" s="661">
        <v>0</v>
      </c>
      <c r="AX170" s="649">
        <f t="shared" si="91"/>
        <v>0</v>
      </c>
      <c r="AY170" s="649">
        <f t="shared" si="92"/>
        <v>0</v>
      </c>
      <c r="AZ170" s="650">
        <f t="shared" si="93"/>
        <v>0</v>
      </c>
      <c r="BA170" s="651">
        <v>1.55</v>
      </c>
      <c r="BB170" s="649">
        <f t="shared" si="94"/>
        <v>41.85</v>
      </c>
      <c r="BC170" s="649">
        <f t="shared" si="95"/>
        <v>0</v>
      </c>
      <c r="BD170" s="649">
        <f t="shared" si="96"/>
        <v>96.100000000000009</v>
      </c>
      <c r="BE170" s="650">
        <f t="shared" si="97"/>
        <v>49.6</v>
      </c>
      <c r="BF170" s="651">
        <v>1</v>
      </c>
      <c r="BG170" s="649">
        <f t="shared" si="98"/>
        <v>27</v>
      </c>
      <c r="BH170" s="649">
        <f t="shared" si="99"/>
        <v>0</v>
      </c>
      <c r="BI170" s="649">
        <f t="shared" si="100"/>
        <v>62</v>
      </c>
      <c r="BJ170" s="650">
        <f t="shared" si="101"/>
        <v>32</v>
      </c>
      <c r="BK170" s="674">
        <v>1.9608704390579601</v>
      </c>
      <c r="BL170" s="674">
        <v>0</v>
      </c>
      <c r="BM170" s="675">
        <v>0</v>
      </c>
      <c r="BN170" s="675">
        <v>0</v>
      </c>
      <c r="BO170" s="662">
        <v>5.8903929779583102</v>
      </c>
      <c r="BP170" s="662">
        <v>0</v>
      </c>
      <c r="BQ170" s="662">
        <v>1.8868365829837299</v>
      </c>
      <c r="BR170" s="675">
        <v>0</v>
      </c>
      <c r="BS170" s="652">
        <f t="shared" si="102"/>
        <v>9.7380999999999993</v>
      </c>
      <c r="BT170" s="650">
        <f t="shared" si="103"/>
        <v>1569828.7256955011</v>
      </c>
      <c r="BV170" s="668"/>
      <c r="BW170" s="674"/>
      <c r="BX170" s="674"/>
      <c r="BY170" s="675"/>
      <c r="BZ170" s="675"/>
      <c r="CA170" s="662"/>
      <c r="CB170" s="662"/>
      <c r="CC170" s="662"/>
      <c r="CD170" s="675"/>
      <c r="CF170" s="671"/>
      <c r="CG170" s="661"/>
      <c r="CH170" s="661"/>
      <c r="CI170" s="661"/>
      <c r="CJ170" s="88"/>
      <c r="CK170" s="86"/>
      <c r="CL170" s="86"/>
      <c r="CM170" s="87"/>
      <c r="CN170" s="86"/>
      <c r="CO170" s="86"/>
      <c r="CP170" s="86"/>
      <c r="CQ170" s="87"/>
    </row>
    <row r="171" spans="1:97" ht="17.25" customHeight="1" x14ac:dyDescent="0.25">
      <c r="A171" s="664">
        <v>166</v>
      </c>
      <c r="B171" s="647" t="s">
        <v>133</v>
      </c>
      <c r="C171" s="648" t="s">
        <v>713</v>
      </c>
      <c r="D171" s="653">
        <v>596</v>
      </c>
      <c r="E171" s="654">
        <v>4</v>
      </c>
      <c r="F171" s="567">
        <v>0</v>
      </c>
      <c r="G171" s="567">
        <v>37</v>
      </c>
      <c r="H171" s="569">
        <v>23</v>
      </c>
      <c r="I171" s="654">
        <v>4</v>
      </c>
      <c r="J171" s="567">
        <v>0</v>
      </c>
      <c r="K171" s="567">
        <v>37</v>
      </c>
      <c r="L171" s="569">
        <v>8</v>
      </c>
      <c r="M171" s="655">
        <v>0</v>
      </c>
      <c r="N171" s="656">
        <v>0</v>
      </c>
      <c r="O171" s="649">
        <v>0</v>
      </c>
      <c r="P171" s="649">
        <f t="shared" si="70"/>
        <v>0</v>
      </c>
      <c r="Q171" s="649">
        <f t="shared" si="71"/>
        <v>0</v>
      </c>
      <c r="R171" s="649">
        <f t="shared" si="72"/>
        <v>0</v>
      </c>
      <c r="S171" s="660">
        <v>0</v>
      </c>
      <c r="T171" s="649">
        <f t="shared" si="73"/>
        <v>0</v>
      </c>
      <c r="U171" s="649">
        <f t="shared" si="74"/>
        <v>0</v>
      </c>
      <c r="V171" s="650">
        <f t="shared" si="75"/>
        <v>0</v>
      </c>
      <c r="W171" s="655">
        <v>0</v>
      </c>
      <c r="X171" s="656">
        <v>0</v>
      </c>
      <c r="Y171" s="661">
        <v>0</v>
      </c>
      <c r="Z171" s="649">
        <f t="shared" si="76"/>
        <v>0</v>
      </c>
      <c r="AA171" s="649">
        <f t="shared" si="77"/>
        <v>0</v>
      </c>
      <c r="AB171" s="649">
        <f t="shared" si="78"/>
        <v>0</v>
      </c>
      <c r="AC171" s="661">
        <v>0</v>
      </c>
      <c r="AD171" s="649">
        <f t="shared" si="79"/>
        <v>0</v>
      </c>
      <c r="AE171" s="649">
        <f t="shared" si="80"/>
        <v>0</v>
      </c>
      <c r="AF171" s="650">
        <f t="shared" si="81"/>
        <v>0</v>
      </c>
      <c r="AG171" s="655">
        <v>0</v>
      </c>
      <c r="AH171" s="656">
        <v>0</v>
      </c>
      <c r="AI171" s="661">
        <v>477836.60983560298</v>
      </c>
      <c r="AJ171" s="649">
        <f t="shared" si="82"/>
        <v>12914.50296852981</v>
      </c>
      <c r="AK171" s="649">
        <f t="shared" si="83"/>
        <v>0</v>
      </c>
      <c r="AL171" s="649">
        <f t="shared" si="84"/>
        <v>0</v>
      </c>
      <c r="AM171" s="661">
        <v>62188.846250661001</v>
      </c>
      <c r="AN171" s="649">
        <f t="shared" si="85"/>
        <v>1680.7796283962432</v>
      </c>
      <c r="AO171" s="649">
        <f t="shared" si="86"/>
        <v>0</v>
      </c>
      <c r="AP171" s="650">
        <f t="shared" si="87"/>
        <v>0</v>
      </c>
      <c r="AQ171" s="655">
        <v>0</v>
      </c>
      <c r="AR171" s="656">
        <v>0</v>
      </c>
      <c r="AS171" s="661">
        <v>355451.23735146399</v>
      </c>
      <c r="AT171" s="649">
        <f t="shared" si="88"/>
        <v>44431.404668932999</v>
      </c>
      <c r="AU171" s="649">
        <f t="shared" si="89"/>
        <v>0</v>
      </c>
      <c r="AV171" s="649">
        <f t="shared" si="90"/>
        <v>0</v>
      </c>
      <c r="AW171" s="661">
        <v>0</v>
      </c>
      <c r="AX171" s="649">
        <f t="shared" si="91"/>
        <v>0</v>
      </c>
      <c r="AY171" s="649">
        <f t="shared" si="92"/>
        <v>0</v>
      </c>
      <c r="AZ171" s="650">
        <f t="shared" si="93"/>
        <v>0</v>
      </c>
      <c r="BA171" s="651">
        <v>1.44</v>
      </c>
      <c r="BB171" s="649">
        <f t="shared" si="94"/>
        <v>5.76</v>
      </c>
      <c r="BC171" s="649">
        <f t="shared" si="95"/>
        <v>0</v>
      </c>
      <c r="BD171" s="649">
        <f t="shared" si="96"/>
        <v>53.28</v>
      </c>
      <c r="BE171" s="650">
        <f t="shared" si="97"/>
        <v>33.119999999999997</v>
      </c>
      <c r="BF171" s="651">
        <v>1.01</v>
      </c>
      <c r="BG171" s="649">
        <f t="shared" si="98"/>
        <v>4.04</v>
      </c>
      <c r="BH171" s="649">
        <f t="shared" si="99"/>
        <v>0</v>
      </c>
      <c r="BI171" s="649">
        <f t="shared" si="100"/>
        <v>37.369999999999997</v>
      </c>
      <c r="BJ171" s="650">
        <f t="shared" si="101"/>
        <v>23.23</v>
      </c>
      <c r="BK171" s="674">
        <v>0</v>
      </c>
      <c r="BL171" s="674">
        <v>0</v>
      </c>
      <c r="BM171" s="675">
        <v>0</v>
      </c>
      <c r="BN171" s="675">
        <v>0</v>
      </c>
      <c r="BO171" s="662">
        <v>2.9641582002383799</v>
      </c>
      <c r="BP171" s="662">
        <v>0.38577533571712003</v>
      </c>
      <c r="BQ171" s="662">
        <v>2.2049664640444999</v>
      </c>
      <c r="BR171" s="675">
        <v>0</v>
      </c>
      <c r="BS171" s="652">
        <f t="shared" si="102"/>
        <v>5.5548999999999999</v>
      </c>
      <c r="BT171" s="650">
        <f t="shared" si="103"/>
        <v>895476.6934377281</v>
      </c>
      <c r="BV171" s="668"/>
      <c r="BW171" s="674"/>
      <c r="BX171" s="674"/>
      <c r="BY171" s="675"/>
      <c r="BZ171" s="675"/>
      <c r="CA171" s="662"/>
      <c r="CB171" s="662"/>
      <c r="CC171" s="662"/>
      <c r="CD171" s="675"/>
      <c r="CF171" s="671"/>
      <c r="CG171" s="661"/>
      <c r="CH171" s="661"/>
      <c r="CI171" s="661"/>
      <c r="CJ171" s="88"/>
      <c r="CK171" s="86"/>
      <c r="CL171" s="86"/>
      <c r="CM171" s="87"/>
      <c r="CN171" s="86"/>
      <c r="CO171" s="86"/>
      <c r="CP171" s="86"/>
      <c r="CQ171" s="87"/>
    </row>
    <row r="172" spans="1:97" ht="17.25" customHeight="1" x14ac:dyDescent="0.25">
      <c r="A172" s="664">
        <v>167</v>
      </c>
      <c r="B172" s="647" t="s">
        <v>134</v>
      </c>
      <c r="C172" s="648" t="s">
        <v>714</v>
      </c>
      <c r="D172" s="653">
        <v>13132</v>
      </c>
      <c r="E172" s="654">
        <v>227</v>
      </c>
      <c r="F172" s="567">
        <v>0</v>
      </c>
      <c r="G172" s="567">
        <v>758</v>
      </c>
      <c r="H172" s="569">
        <v>383</v>
      </c>
      <c r="I172" s="654">
        <v>237</v>
      </c>
      <c r="J172" s="567">
        <v>0</v>
      </c>
      <c r="K172" s="567">
        <v>793</v>
      </c>
      <c r="L172" s="569">
        <v>432</v>
      </c>
      <c r="M172" s="655">
        <v>4</v>
      </c>
      <c r="N172" s="656">
        <v>0</v>
      </c>
      <c r="O172" s="649">
        <v>2400132.7375495201</v>
      </c>
      <c r="P172" s="649">
        <f t="shared" si="70"/>
        <v>10127.142352529621</v>
      </c>
      <c r="Q172" s="649">
        <f t="shared" si="71"/>
        <v>40508.569410118485</v>
      </c>
      <c r="R172" s="649">
        <f t="shared" si="72"/>
        <v>0</v>
      </c>
      <c r="S172" s="660">
        <v>108572.9833902</v>
      </c>
      <c r="T172" s="649">
        <f t="shared" si="73"/>
        <v>458.11385396708857</v>
      </c>
      <c r="U172" s="649">
        <f t="shared" si="74"/>
        <v>1832.4554158683543</v>
      </c>
      <c r="V172" s="650">
        <f t="shared" si="75"/>
        <v>0</v>
      </c>
      <c r="W172" s="655">
        <v>0</v>
      </c>
      <c r="X172" s="656">
        <v>0</v>
      </c>
      <c r="Y172" s="661">
        <v>0</v>
      </c>
      <c r="Z172" s="649">
        <f t="shared" si="76"/>
        <v>0</v>
      </c>
      <c r="AA172" s="649">
        <f t="shared" si="77"/>
        <v>0</v>
      </c>
      <c r="AB172" s="649">
        <f t="shared" si="78"/>
        <v>0</v>
      </c>
      <c r="AC172" s="661">
        <v>0</v>
      </c>
      <c r="AD172" s="649">
        <f t="shared" si="79"/>
        <v>0</v>
      </c>
      <c r="AE172" s="649">
        <f t="shared" si="80"/>
        <v>0</v>
      </c>
      <c r="AF172" s="650">
        <f t="shared" si="81"/>
        <v>0</v>
      </c>
      <c r="AG172" s="655">
        <v>20</v>
      </c>
      <c r="AH172" s="656">
        <v>0</v>
      </c>
      <c r="AI172" s="661">
        <v>8237418.7199629499</v>
      </c>
      <c r="AJ172" s="649">
        <f t="shared" si="82"/>
        <v>10387.665472841047</v>
      </c>
      <c r="AK172" s="649">
        <f t="shared" si="83"/>
        <v>207753.30945682095</v>
      </c>
      <c r="AL172" s="649">
        <f t="shared" si="84"/>
        <v>0</v>
      </c>
      <c r="AM172" s="661">
        <v>2146834.8674474698</v>
      </c>
      <c r="AN172" s="649">
        <f t="shared" si="85"/>
        <v>2707.2318631115636</v>
      </c>
      <c r="AO172" s="649">
        <f t="shared" si="86"/>
        <v>54144.63726223127</v>
      </c>
      <c r="AP172" s="650">
        <f t="shared" si="87"/>
        <v>0</v>
      </c>
      <c r="AQ172" s="655">
        <v>13</v>
      </c>
      <c r="AR172" s="656">
        <v>0</v>
      </c>
      <c r="AS172" s="661">
        <v>6841501.0412523299</v>
      </c>
      <c r="AT172" s="649">
        <f t="shared" si="88"/>
        <v>15836.807965861875</v>
      </c>
      <c r="AU172" s="649">
        <f t="shared" si="89"/>
        <v>205878.50355620438</v>
      </c>
      <c r="AV172" s="649">
        <f t="shared" si="90"/>
        <v>0</v>
      </c>
      <c r="AW172" s="661">
        <v>588196.93578917906</v>
      </c>
      <c r="AX172" s="649">
        <f t="shared" si="91"/>
        <v>1361.56698099347</v>
      </c>
      <c r="AY172" s="649">
        <f t="shared" si="92"/>
        <v>17700.370752915111</v>
      </c>
      <c r="AZ172" s="650">
        <f t="shared" si="93"/>
        <v>0</v>
      </c>
      <c r="BA172" s="651">
        <v>1.24</v>
      </c>
      <c r="BB172" s="649">
        <f t="shared" si="94"/>
        <v>281.48</v>
      </c>
      <c r="BC172" s="649">
        <f t="shared" si="95"/>
        <v>0</v>
      </c>
      <c r="BD172" s="649">
        <f t="shared" si="96"/>
        <v>939.92</v>
      </c>
      <c r="BE172" s="650">
        <f t="shared" si="97"/>
        <v>474.92</v>
      </c>
      <c r="BF172" s="651">
        <v>1.27</v>
      </c>
      <c r="BG172" s="649">
        <f t="shared" si="98"/>
        <v>288.29000000000002</v>
      </c>
      <c r="BH172" s="649">
        <f t="shared" si="99"/>
        <v>0</v>
      </c>
      <c r="BI172" s="649">
        <f t="shared" si="100"/>
        <v>962.66</v>
      </c>
      <c r="BJ172" s="650">
        <f t="shared" si="101"/>
        <v>486.41</v>
      </c>
      <c r="BK172" s="674">
        <v>14.8887150737899</v>
      </c>
      <c r="BL172" s="674">
        <v>0.67350950600274995</v>
      </c>
      <c r="BM172" s="675">
        <v>0</v>
      </c>
      <c r="BN172" s="675">
        <v>0</v>
      </c>
      <c r="BO172" s="662">
        <v>51.099082290860601</v>
      </c>
      <c r="BP172" s="662">
        <v>13.3174353867349</v>
      </c>
      <c r="BQ172" s="662">
        <v>42.439802635349601</v>
      </c>
      <c r="BR172" s="675">
        <v>3.6487551072623501</v>
      </c>
      <c r="BS172" s="652">
        <f t="shared" si="102"/>
        <v>126.06730000000009</v>
      </c>
      <c r="BT172" s="650">
        <f t="shared" si="103"/>
        <v>20322657.28539167</v>
      </c>
      <c r="BV172" s="668"/>
      <c r="BW172" s="674"/>
      <c r="BX172" s="674"/>
      <c r="BY172" s="675"/>
      <c r="BZ172" s="675"/>
      <c r="CA172" s="662"/>
      <c r="CB172" s="662"/>
      <c r="CC172" s="662"/>
      <c r="CD172" s="675"/>
      <c r="CF172" s="671"/>
      <c r="CG172" s="661"/>
      <c r="CH172" s="661"/>
      <c r="CI172" s="661"/>
      <c r="CJ172" s="88"/>
      <c r="CK172" s="86"/>
      <c r="CL172" s="86"/>
      <c r="CM172" s="87"/>
      <c r="CN172" s="86"/>
      <c r="CO172" s="86"/>
      <c r="CP172" s="86"/>
      <c r="CQ172" s="87"/>
    </row>
    <row r="173" spans="1:97" ht="17.25" customHeight="1" x14ac:dyDescent="0.25">
      <c r="A173" s="664">
        <v>168</v>
      </c>
      <c r="B173" s="647" t="s">
        <v>135</v>
      </c>
      <c r="C173" s="648" t="s">
        <v>715</v>
      </c>
      <c r="D173" s="653">
        <v>715</v>
      </c>
      <c r="E173" s="654">
        <v>0</v>
      </c>
      <c r="F173" s="567">
        <v>26</v>
      </c>
      <c r="G173" s="567">
        <v>27</v>
      </c>
      <c r="H173" s="569">
        <v>26</v>
      </c>
      <c r="I173" s="654">
        <v>0</v>
      </c>
      <c r="J173" s="567">
        <v>26</v>
      </c>
      <c r="K173" s="567">
        <v>27</v>
      </c>
      <c r="L173" s="569">
        <v>0</v>
      </c>
      <c r="M173" s="655">
        <v>0</v>
      </c>
      <c r="N173" s="656">
        <v>0</v>
      </c>
      <c r="O173" s="649">
        <v>0</v>
      </c>
      <c r="P173" s="649">
        <f t="shared" si="70"/>
        <v>0</v>
      </c>
      <c r="Q173" s="649">
        <f t="shared" si="71"/>
        <v>0</v>
      </c>
      <c r="R173" s="649">
        <f t="shared" si="72"/>
        <v>0</v>
      </c>
      <c r="S173" s="660">
        <v>0</v>
      </c>
      <c r="T173" s="649">
        <f t="shared" si="73"/>
        <v>0</v>
      </c>
      <c r="U173" s="649">
        <f t="shared" si="74"/>
        <v>0</v>
      </c>
      <c r="V173" s="650">
        <f t="shared" si="75"/>
        <v>0</v>
      </c>
      <c r="W173" s="655">
        <v>0</v>
      </c>
      <c r="X173" s="656">
        <v>0</v>
      </c>
      <c r="Y173" s="661">
        <v>299769.776162747</v>
      </c>
      <c r="Z173" s="649">
        <f t="shared" si="76"/>
        <v>11529.606775490269</v>
      </c>
      <c r="AA173" s="649">
        <f t="shared" si="77"/>
        <v>0</v>
      </c>
      <c r="AB173" s="649">
        <f t="shared" si="78"/>
        <v>0</v>
      </c>
      <c r="AC173" s="661">
        <v>0</v>
      </c>
      <c r="AD173" s="649">
        <f t="shared" si="79"/>
        <v>0</v>
      </c>
      <c r="AE173" s="649">
        <f t="shared" si="80"/>
        <v>0</v>
      </c>
      <c r="AF173" s="650">
        <f t="shared" si="81"/>
        <v>0</v>
      </c>
      <c r="AG173" s="655">
        <v>0</v>
      </c>
      <c r="AH173" s="656">
        <v>0</v>
      </c>
      <c r="AI173" s="661">
        <v>417672.30634901801</v>
      </c>
      <c r="AJ173" s="649">
        <f t="shared" si="82"/>
        <v>15469.34467959326</v>
      </c>
      <c r="AK173" s="649">
        <f t="shared" si="83"/>
        <v>0</v>
      </c>
      <c r="AL173" s="649">
        <f t="shared" si="84"/>
        <v>0</v>
      </c>
      <c r="AM173" s="661">
        <v>0</v>
      </c>
      <c r="AN173" s="649">
        <f t="shared" si="85"/>
        <v>0</v>
      </c>
      <c r="AO173" s="649">
        <f t="shared" si="86"/>
        <v>0</v>
      </c>
      <c r="AP173" s="650">
        <f t="shared" si="87"/>
        <v>0</v>
      </c>
      <c r="AQ173" s="655">
        <v>0</v>
      </c>
      <c r="AR173" s="656">
        <v>0</v>
      </c>
      <c r="AS173" s="661">
        <v>0</v>
      </c>
      <c r="AT173" s="649">
        <f t="shared" si="88"/>
        <v>0</v>
      </c>
      <c r="AU173" s="649">
        <f t="shared" si="89"/>
        <v>0</v>
      </c>
      <c r="AV173" s="649">
        <f t="shared" si="90"/>
        <v>0</v>
      </c>
      <c r="AW173" s="661">
        <v>0</v>
      </c>
      <c r="AX173" s="649">
        <f t="shared" si="91"/>
        <v>0</v>
      </c>
      <c r="AY173" s="649">
        <f t="shared" si="92"/>
        <v>0</v>
      </c>
      <c r="AZ173" s="650">
        <f t="shared" si="93"/>
        <v>0</v>
      </c>
      <c r="BA173" s="651">
        <v>1.58</v>
      </c>
      <c r="BB173" s="649">
        <f t="shared" si="94"/>
        <v>0</v>
      </c>
      <c r="BC173" s="649">
        <f t="shared" si="95"/>
        <v>41.08</v>
      </c>
      <c r="BD173" s="649">
        <f t="shared" si="96"/>
        <v>42.660000000000004</v>
      </c>
      <c r="BE173" s="650">
        <f t="shared" si="97"/>
        <v>41.08</v>
      </c>
      <c r="BF173" s="651">
        <v>1.18</v>
      </c>
      <c r="BG173" s="649">
        <f t="shared" si="98"/>
        <v>0</v>
      </c>
      <c r="BH173" s="649">
        <f t="shared" si="99"/>
        <v>30.68</v>
      </c>
      <c r="BI173" s="649">
        <f t="shared" si="100"/>
        <v>31.86</v>
      </c>
      <c r="BJ173" s="650">
        <f t="shared" si="101"/>
        <v>30.68</v>
      </c>
      <c r="BK173" s="674">
        <v>0</v>
      </c>
      <c r="BL173" s="674">
        <v>0</v>
      </c>
      <c r="BM173" s="675">
        <v>1.85955831325301</v>
      </c>
      <c r="BN173" s="675">
        <v>0</v>
      </c>
      <c r="BO173" s="662">
        <v>2.5909416867469899</v>
      </c>
      <c r="BP173" s="662">
        <v>0</v>
      </c>
      <c r="BQ173" s="662">
        <v>0</v>
      </c>
      <c r="BR173" s="675">
        <v>0</v>
      </c>
      <c r="BS173" s="652">
        <f t="shared" si="102"/>
        <v>4.4504999999999999</v>
      </c>
      <c r="BT173" s="650">
        <f t="shared" si="103"/>
        <v>717442.082511766</v>
      </c>
      <c r="BV173" s="668"/>
      <c r="BW173" s="674"/>
      <c r="BX173" s="674"/>
      <c r="BY173" s="675"/>
      <c r="BZ173" s="675"/>
      <c r="CA173" s="662"/>
      <c r="CB173" s="662"/>
      <c r="CC173" s="662"/>
      <c r="CD173" s="675"/>
      <c r="CF173" s="671"/>
      <c r="CG173" s="661"/>
      <c r="CH173" s="661"/>
      <c r="CI173" s="661"/>
      <c r="CJ173" s="88"/>
      <c r="CK173" s="86"/>
      <c r="CL173" s="86"/>
      <c r="CM173" s="87"/>
      <c r="CN173" s="86"/>
      <c r="CO173" s="86"/>
      <c r="CP173" s="86"/>
      <c r="CQ173" s="87"/>
    </row>
    <row r="174" spans="1:97" ht="17.25" customHeight="1" x14ac:dyDescent="0.25">
      <c r="A174" s="664">
        <v>169</v>
      </c>
      <c r="B174" s="647" t="s">
        <v>136</v>
      </c>
      <c r="C174" s="648" t="s">
        <v>716</v>
      </c>
      <c r="D174" s="653">
        <v>3585</v>
      </c>
      <c r="E174" s="654">
        <v>45</v>
      </c>
      <c r="F174" s="567">
        <v>19</v>
      </c>
      <c r="G174" s="567">
        <v>213</v>
      </c>
      <c r="H174" s="569">
        <v>94</v>
      </c>
      <c r="I174" s="654">
        <v>46</v>
      </c>
      <c r="J174" s="567">
        <v>19</v>
      </c>
      <c r="K174" s="567">
        <v>214</v>
      </c>
      <c r="L174" s="569">
        <v>144</v>
      </c>
      <c r="M174" s="655">
        <v>2</v>
      </c>
      <c r="N174" s="656">
        <v>0</v>
      </c>
      <c r="O174" s="649">
        <v>522791.166932908</v>
      </c>
      <c r="P174" s="649">
        <f t="shared" si="70"/>
        <v>11365.025368106695</v>
      </c>
      <c r="Q174" s="649">
        <f t="shared" si="71"/>
        <v>22730.05073621339</v>
      </c>
      <c r="R174" s="649">
        <f t="shared" si="72"/>
        <v>0</v>
      </c>
      <c r="S174" s="660">
        <v>18637.563495145001</v>
      </c>
      <c r="T174" s="649">
        <f t="shared" si="73"/>
        <v>405.16442380750004</v>
      </c>
      <c r="U174" s="649">
        <f t="shared" si="74"/>
        <v>810.32884761500009</v>
      </c>
      <c r="V174" s="650">
        <f t="shared" si="75"/>
        <v>0</v>
      </c>
      <c r="W174" s="655">
        <v>0</v>
      </c>
      <c r="X174" s="656">
        <v>0</v>
      </c>
      <c r="Y174" s="661">
        <v>260161.27338224801</v>
      </c>
      <c r="Z174" s="649">
        <f t="shared" si="76"/>
        <v>13692.698599065685</v>
      </c>
      <c r="AA174" s="649">
        <f t="shared" si="77"/>
        <v>0</v>
      </c>
      <c r="AB174" s="649">
        <f t="shared" si="78"/>
        <v>0</v>
      </c>
      <c r="AC174" s="661">
        <v>0</v>
      </c>
      <c r="AD174" s="649">
        <f t="shared" si="79"/>
        <v>0</v>
      </c>
      <c r="AE174" s="649">
        <f t="shared" si="80"/>
        <v>0</v>
      </c>
      <c r="AF174" s="650">
        <f t="shared" si="81"/>
        <v>0</v>
      </c>
      <c r="AG174" s="655">
        <v>4</v>
      </c>
      <c r="AH174" s="656">
        <v>0</v>
      </c>
      <c r="AI174" s="661">
        <v>2412050.5203269799</v>
      </c>
      <c r="AJ174" s="649">
        <f t="shared" si="82"/>
        <v>11271.264113677476</v>
      </c>
      <c r="AK174" s="649">
        <f t="shared" si="83"/>
        <v>45085.056454709906</v>
      </c>
      <c r="AL174" s="649">
        <f t="shared" si="84"/>
        <v>0</v>
      </c>
      <c r="AM174" s="661">
        <v>1068223.0020069799</v>
      </c>
      <c r="AN174" s="649">
        <f t="shared" si="85"/>
        <v>4991.696271060654</v>
      </c>
      <c r="AO174" s="649">
        <f t="shared" si="86"/>
        <v>19966.785084242616</v>
      </c>
      <c r="AP174" s="650">
        <f t="shared" si="87"/>
        <v>0</v>
      </c>
      <c r="AQ174" s="655">
        <v>0</v>
      </c>
      <c r="AR174" s="656">
        <v>0</v>
      </c>
      <c r="AS174" s="661">
        <v>2204842.8880220801</v>
      </c>
      <c r="AT174" s="649">
        <f t="shared" si="88"/>
        <v>15311.408944597779</v>
      </c>
      <c r="AU174" s="649">
        <f t="shared" si="89"/>
        <v>0</v>
      </c>
      <c r="AV174" s="649">
        <f t="shared" si="90"/>
        <v>0</v>
      </c>
      <c r="AW174" s="661">
        <v>42008.476449373004</v>
      </c>
      <c r="AX174" s="649">
        <f t="shared" si="91"/>
        <v>291.72553089842364</v>
      </c>
      <c r="AY174" s="649">
        <f t="shared" si="92"/>
        <v>0</v>
      </c>
      <c r="AZ174" s="650">
        <f t="shared" si="93"/>
        <v>0</v>
      </c>
      <c r="BA174" s="651">
        <v>1.36</v>
      </c>
      <c r="BB174" s="649">
        <f t="shared" si="94"/>
        <v>61.2</v>
      </c>
      <c r="BC174" s="649">
        <f t="shared" si="95"/>
        <v>25.840000000000003</v>
      </c>
      <c r="BD174" s="649">
        <f t="shared" si="96"/>
        <v>289.68</v>
      </c>
      <c r="BE174" s="650">
        <f t="shared" si="97"/>
        <v>127.84</v>
      </c>
      <c r="BF174" s="651">
        <v>1.1499999999999999</v>
      </c>
      <c r="BG174" s="649">
        <f t="shared" si="98"/>
        <v>51.749999999999993</v>
      </c>
      <c r="BH174" s="649">
        <f t="shared" si="99"/>
        <v>21.849999999999998</v>
      </c>
      <c r="BI174" s="649">
        <f t="shared" si="100"/>
        <v>244.95</v>
      </c>
      <c r="BJ174" s="650">
        <f t="shared" si="101"/>
        <v>108.1</v>
      </c>
      <c r="BK174" s="674">
        <v>3.2430242735262902</v>
      </c>
      <c r="BL174" s="674">
        <v>0.11561417758594</v>
      </c>
      <c r="BM174" s="675">
        <v>1.6138553555906101</v>
      </c>
      <c r="BN174" s="675">
        <v>0</v>
      </c>
      <c r="BO174" s="662">
        <v>14.9626445149866</v>
      </c>
      <c r="BP174" s="662">
        <v>6.6264951364267004</v>
      </c>
      <c r="BQ174" s="662">
        <v>13.6772758558965</v>
      </c>
      <c r="BR174" s="675">
        <v>0.26059068598735002</v>
      </c>
      <c r="BS174" s="652">
        <f t="shared" si="102"/>
        <v>40.499499999999998</v>
      </c>
      <c r="BT174" s="650">
        <f t="shared" si="103"/>
        <v>6528714.8906157212</v>
      </c>
      <c r="BV174" s="668"/>
      <c r="BW174" s="674"/>
      <c r="BX174" s="674"/>
      <c r="BY174" s="675"/>
      <c r="BZ174" s="675"/>
      <c r="CA174" s="662"/>
      <c r="CB174" s="662"/>
      <c r="CC174" s="662"/>
      <c r="CD174" s="675"/>
      <c r="CF174" s="671"/>
      <c r="CG174" s="661"/>
      <c r="CH174" s="661"/>
      <c r="CI174" s="661"/>
      <c r="CJ174" s="88"/>
      <c r="CK174" s="86"/>
      <c r="CL174" s="86"/>
      <c r="CM174" s="87"/>
      <c r="CN174" s="86"/>
      <c r="CO174" s="86"/>
      <c r="CP174" s="86"/>
      <c r="CQ174" s="87"/>
    </row>
    <row r="175" spans="1:97" ht="17.25" customHeight="1" x14ac:dyDescent="0.25">
      <c r="A175" s="664">
        <v>170</v>
      </c>
      <c r="B175" s="647" t="s">
        <v>137</v>
      </c>
      <c r="C175" s="648" t="s">
        <v>717</v>
      </c>
      <c r="D175" s="653">
        <v>726</v>
      </c>
      <c r="E175" s="654">
        <v>15</v>
      </c>
      <c r="F175" s="567">
        <v>0</v>
      </c>
      <c r="G175" s="567">
        <v>47</v>
      </c>
      <c r="H175" s="569">
        <v>21</v>
      </c>
      <c r="I175" s="654">
        <v>16</v>
      </c>
      <c r="J175" s="567">
        <v>0</v>
      </c>
      <c r="K175" s="567">
        <v>48</v>
      </c>
      <c r="L175" s="569">
        <v>19</v>
      </c>
      <c r="M175" s="655">
        <v>0</v>
      </c>
      <c r="N175" s="656">
        <v>0</v>
      </c>
      <c r="O175" s="649">
        <v>207406.77800501499</v>
      </c>
      <c r="P175" s="649">
        <f t="shared" si="70"/>
        <v>12962.923625313437</v>
      </c>
      <c r="Q175" s="649">
        <f t="shared" si="71"/>
        <v>0</v>
      </c>
      <c r="R175" s="649">
        <f t="shared" si="72"/>
        <v>0</v>
      </c>
      <c r="S175" s="660">
        <v>0</v>
      </c>
      <c r="T175" s="649">
        <f t="shared" si="73"/>
        <v>0</v>
      </c>
      <c r="U175" s="649">
        <f t="shared" si="74"/>
        <v>0</v>
      </c>
      <c r="V175" s="650">
        <f t="shared" si="75"/>
        <v>0</v>
      </c>
      <c r="W175" s="655">
        <v>0</v>
      </c>
      <c r="X175" s="656">
        <v>0</v>
      </c>
      <c r="Y175" s="661">
        <v>0</v>
      </c>
      <c r="Z175" s="649">
        <f t="shared" si="76"/>
        <v>0</v>
      </c>
      <c r="AA175" s="649">
        <f t="shared" si="77"/>
        <v>0</v>
      </c>
      <c r="AB175" s="649">
        <f t="shared" si="78"/>
        <v>0</v>
      </c>
      <c r="AC175" s="661">
        <v>0</v>
      </c>
      <c r="AD175" s="649">
        <f t="shared" si="79"/>
        <v>0</v>
      </c>
      <c r="AE175" s="649">
        <f t="shared" si="80"/>
        <v>0</v>
      </c>
      <c r="AF175" s="650">
        <f t="shared" si="81"/>
        <v>0</v>
      </c>
      <c r="AG175" s="655">
        <v>0</v>
      </c>
      <c r="AH175" s="656">
        <v>0</v>
      </c>
      <c r="AI175" s="661">
        <v>511157.574953684</v>
      </c>
      <c r="AJ175" s="649">
        <f t="shared" si="82"/>
        <v>10649.116144868416</v>
      </c>
      <c r="AK175" s="649">
        <f t="shared" si="83"/>
        <v>0</v>
      </c>
      <c r="AL175" s="649">
        <f t="shared" si="84"/>
        <v>0</v>
      </c>
      <c r="AM175" s="661">
        <v>118692.758386908</v>
      </c>
      <c r="AN175" s="649">
        <f t="shared" si="85"/>
        <v>2472.7657997272499</v>
      </c>
      <c r="AO175" s="649">
        <f t="shared" si="86"/>
        <v>0</v>
      </c>
      <c r="AP175" s="650">
        <f t="shared" si="87"/>
        <v>0</v>
      </c>
      <c r="AQ175" s="655">
        <v>0</v>
      </c>
      <c r="AR175" s="656">
        <v>0</v>
      </c>
      <c r="AS175" s="661">
        <v>364476.51240463601</v>
      </c>
      <c r="AT175" s="649">
        <f t="shared" si="88"/>
        <v>19182.974337086107</v>
      </c>
      <c r="AU175" s="649">
        <f t="shared" si="89"/>
        <v>0</v>
      </c>
      <c r="AV175" s="649">
        <f t="shared" si="90"/>
        <v>0</v>
      </c>
      <c r="AW175" s="661">
        <v>0</v>
      </c>
      <c r="AX175" s="649">
        <f t="shared" si="91"/>
        <v>0</v>
      </c>
      <c r="AY175" s="649">
        <f t="shared" si="92"/>
        <v>0</v>
      </c>
      <c r="AZ175" s="650">
        <f t="shared" si="93"/>
        <v>0</v>
      </c>
      <c r="BA175" s="651">
        <v>1.62</v>
      </c>
      <c r="BB175" s="649">
        <f t="shared" si="94"/>
        <v>24.3</v>
      </c>
      <c r="BC175" s="649">
        <f t="shared" si="95"/>
        <v>0</v>
      </c>
      <c r="BD175" s="649">
        <f t="shared" si="96"/>
        <v>76.14</v>
      </c>
      <c r="BE175" s="650">
        <f t="shared" si="97"/>
        <v>34.020000000000003</v>
      </c>
      <c r="BF175" s="651">
        <v>1</v>
      </c>
      <c r="BG175" s="649">
        <f t="shared" si="98"/>
        <v>15</v>
      </c>
      <c r="BH175" s="649">
        <f t="shared" si="99"/>
        <v>0</v>
      </c>
      <c r="BI175" s="649">
        <f t="shared" si="100"/>
        <v>47</v>
      </c>
      <c r="BJ175" s="650">
        <f t="shared" si="101"/>
        <v>21</v>
      </c>
      <c r="BK175" s="674">
        <v>1.2866040172604201</v>
      </c>
      <c r="BL175" s="674">
        <v>0</v>
      </c>
      <c r="BM175" s="675">
        <v>0</v>
      </c>
      <c r="BN175" s="675">
        <v>0</v>
      </c>
      <c r="BO175" s="662">
        <v>3.1708577497530102</v>
      </c>
      <c r="BP175" s="662">
        <v>0.73628538676120003</v>
      </c>
      <c r="BQ175" s="662">
        <v>2.2609528462253698</v>
      </c>
      <c r="BR175" s="675">
        <v>0</v>
      </c>
      <c r="BS175" s="652">
        <f t="shared" si="102"/>
        <v>7.4547000000000008</v>
      </c>
      <c r="BT175" s="650">
        <f t="shared" si="103"/>
        <v>1201733.6237502443</v>
      </c>
      <c r="BV175" s="668"/>
      <c r="BW175" s="674"/>
      <c r="BX175" s="674"/>
      <c r="BY175" s="675"/>
      <c r="BZ175" s="675"/>
      <c r="CA175" s="662"/>
      <c r="CB175" s="662"/>
      <c r="CC175" s="662"/>
      <c r="CD175" s="675"/>
      <c r="CF175" s="671"/>
      <c r="CG175" s="661"/>
      <c r="CH175" s="661"/>
      <c r="CI175" s="661"/>
      <c r="CJ175" s="88"/>
      <c r="CK175" s="86"/>
      <c r="CL175" s="86"/>
      <c r="CM175" s="87"/>
      <c r="CN175" s="86"/>
      <c r="CO175" s="86"/>
      <c r="CP175" s="86"/>
      <c r="CQ175" s="87"/>
    </row>
    <row r="176" spans="1:97" ht="17.25" customHeight="1" x14ac:dyDescent="0.25">
      <c r="A176" s="664">
        <v>171</v>
      </c>
      <c r="B176" s="647" t="s">
        <v>138</v>
      </c>
      <c r="C176" s="648" t="s">
        <v>718</v>
      </c>
      <c r="D176" s="653">
        <v>657</v>
      </c>
      <c r="E176" s="654">
        <v>14</v>
      </c>
      <c r="F176" s="567">
        <v>0</v>
      </c>
      <c r="G176" s="567">
        <v>30</v>
      </c>
      <c r="H176" s="569">
        <v>25</v>
      </c>
      <c r="I176" s="654">
        <v>14</v>
      </c>
      <c r="J176" s="567">
        <v>0</v>
      </c>
      <c r="K176" s="567">
        <v>31</v>
      </c>
      <c r="L176" s="569">
        <v>0</v>
      </c>
      <c r="M176" s="655">
        <v>0</v>
      </c>
      <c r="N176" s="656">
        <v>0</v>
      </c>
      <c r="O176" s="649">
        <v>103854.89701131399</v>
      </c>
      <c r="P176" s="649">
        <f t="shared" si="70"/>
        <v>7418.2069293795712</v>
      </c>
      <c r="Q176" s="649">
        <f t="shared" si="71"/>
        <v>0</v>
      </c>
      <c r="R176" s="649">
        <f t="shared" si="72"/>
        <v>0</v>
      </c>
      <c r="S176" s="660">
        <v>0</v>
      </c>
      <c r="T176" s="649">
        <f t="shared" si="73"/>
        <v>0</v>
      </c>
      <c r="U176" s="649">
        <f t="shared" si="74"/>
        <v>0</v>
      </c>
      <c r="V176" s="650">
        <f t="shared" si="75"/>
        <v>0</v>
      </c>
      <c r="W176" s="655">
        <v>0</v>
      </c>
      <c r="X176" s="656">
        <v>0</v>
      </c>
      <c r="Y176" s="661">
        <v>0</v>
      </c>
      <c r="Z176" s="649">
        <f t="shared" si="76"/>
        <v>0</v>
      </c>
      <c r="AA176" s="649">
        <f t="shared" si="77"/>
        <v>0</v>
      </c>
      <c r="AB176" s="649">
        <f t="shared" si="78"/>
        <v>0</v>
      </c>
      <c r="AC176" s="661">
        <v>0</v>
      </c>
      <c r="AD176" s="649">
        <f t="shared" si="79"/>
        <v>0</v>
      </c>
      <c r="AE176" s="649">
        <f t="shared" si="80"/>
        <v>0</v>
      </c>
      <c r="AF176" s="650">
        <f t="shared" si="81"/>
        <v>0</v>
      </c>
      <c r="AG176" s="655">
        <v>0</v>
      </c>
      <c r="AH176" s="656">
        <v>0</v>
      </c>
      <c r="AI176" s="661">
        <v>506353.73458778299</v>
      </c>
      <c r="AJ176" s="649">
        <f t="shared" si="82"/>
        <v>16333.991438315581</v>
      </c>
      <c r="AK176" s="649">
        <f t="shared" si="83"/>
        <v>0</v>
      </c>
      <c r="AL176" s="649">
        <f t="shared" si="84"/>
        <v>0</v>
      </c>
      <c r="AM176" s="661">
        <v>0</v>
      </c>
      <c r="AN176" s="649">
        <f t="shared" si="85"/>
        <v>0</v>
      </c>
      <c r="AO176" s="649">
        <f t="shared" si="86"/>
        <v>0</v>
      </c>
      <c r="AP176" s="650">
        <f t="shared" si="87"/>
        <v>0</v>
      </c>
      <c r="AQ176" s="655">
        <v>0</v>
      </c>
      <c r="AR176" s="656">
        <v>0</v>
      </c>
      <c r="AS176" s="661">
        <v>0</v>
      </c>
      <c r="AT176" s="649">
        <f t="shared" si="88"/>
        <v>0</v>
      </c>
      <c r="AU176" s="649">
        <f t="shared" si="89"/>
        <v>0</v>
      </c>
      <c r="AV176" s="649">
        <f t="shared" si="90"/>
        <v>0</v>
      </c>
      <c r="AW176" s="661">
        <v>0</v>
      </c>
      <c r="AX176" s="649">
        <f t="shared" si="91"/>
        <v>0</v>
      </c>
      <c r="AY176" s="649">
        <f t="shared" si="92"/>
        <v>0</v>
      </c>
      <c r="AZ176" s="650">
        <f t="shared" si="93"/>
        <v>0</v>
      </c>
      <c r="BA176" s="651">
        <v>1.33</v>
      </c>
      <c r="BB176" s="649">
        <f t="shared" si="94"/>
        <v>18.62</v>
      </c>
      <c r="BC176" s="649">
        <f t="shared" si="95"/>
        <v>0</v>
      </c>
      <c r="BD176" s="649">
        <f t="shared" si="96"/>
        <v>39.900000000000006</v>
      </c>
      <c r="BE176" s="650">
        <f t="shared" si="97"/>
        <v>33.25</v>
      </c>
      <c r="BF176" s="651">
        <v>1.1599999999999999</v>
      </c>
      <c r="BG176" s="649">
        <f t="shared" si="98"/>
        <v>16.239999999999998</v>
      </c>
      <c r="BH176" s="649">
        <f t="shared" si="99"/>
        <v>0</v>
      </c>
      <c r="BI176" s="649">
        <f t="shared" si="100"/>
        <v>34.799999999999997</v>
      </c>
      <c r="BJ176" s="650">
        <f t="shared" si="101"/>
        <v>28.999999999999996</v>
      </c>
      <c r="BK176" s="674">
        <v>0.64424185647247001</v>
      </c>
      <c r="BL176" s="674">
        <v>0</v>
      </c>
      <c r="BM176" s="675">
        <v>0</v>
      </c>
      <c r="BN176" s="675">
        <v>0</v>
      </c>
      <c r="BO176" s="662">
        <v>3.14105814352753</v>
      </c>
      <c r="BP176" s="662">
        <v>0</v>
      </c>
      <c r="BQ176" s="662">
        <v>0</v>
      </c>
      <c r="BR176" s="675">
        <v>0</v>
      </c>
      <c r="BS176" s="652">
        <f t="shared" si="102"/>
        <v>3.7852999999999999</v>
      </c>
      <c r="BT176" s="650">
        <f t="shared" si="103"/>
        <v>610208.63159909844</v>
      </c>
      <c r="BV176" s="668"/>
      <c r="BW176" s="674"/>
      <c r="BX176" s="674"/>
      <c r="BY176" s="675"/>
      <c r="BZ176" s="675"/>
      <c r="CA176" s="662"/>
      <c r="CB176" s="662"/>
      <c r="CC176" s="662"/>
      <c r="CD176" s="675"/>
      <c r="CF176" s="671"/>
      <c r="CG176" s="661"/>
      <c r="CH176" s="661"/>
      <c r="CI176" s="661"/>
      <c r="CJ176" s="88"/>
      <c r="CK176" s="86"/>
      <c r="CL176" s="86"/>
      <c r="CM176" s="87"/>
      <c r="CN176" s="86"/>
      <c r="CO176" s="86"/>
      <c r="CP176" s="86"/>
      <c r="CQ176" s="87"/>
    </row>
    <row r="177" spans="1:95" ht="17.25" customHeight="1" x14ac:dyDescent="0.25">
      <c r="A177" s="664">
        <v>172</v>
      </c>
      <c r="B177" s="647" t="s">
        <v>139</v>
      </c>
      <c r="C177" s="648" t="s">
        <v>719</v>
      </c>
      <c r="D177" s="653">
        <v>2898</v>
      </c>
      <c r="E177" s="654">
        <v>27</v>
      </c>
      <c r="F177" s="567">
        <v>37</v>
      </c>
      <c r="G177" s="567">
        <v>122</v>
      </c>
      <c r="H177" s="569">
        <v>75</v>
      </c>
      <c r="I177" s="654">
        <v>27</v>
      </c>
      <c r="J177" s="567">
        <v>37</v>
      </c>
      <c r="K177" s="567">
        <v>121</v>
      </c>
      <c r="L177" s="569">
        <v>0</v>
      </c>
      <c r="M177" s="655">
        <v>0</v>
      </c>
      <c r="N177" s="656">
        <v>0</v>
      </c>
      <c r="O177" s="649">
        <v>334109.97771386302</v>
      </c>
      <c r="P177" s="649">
        <f t="shared" si="70"/>
        <v>12374.443619031963</v>
      </c>
      <c r="Q177" s="649">
        <f t="shared" si="71"/>
        <v>0</v>
      </c>
      <c r="R177" s="649">
        <f t="shared" si="72"/>
        <v>0</v>
      </c>
      <c r="S177" s="660">
        <v>0</v>
      </c>
      <c r="T177" s="649">
        <f t="shared" si="73"/>
        <v>0</v>
      </c>
      <c r="U177" s="649">
        <f t="shared" si="74"/>
        <v>0</v>
      </c>
      <c r="V177" s="650">
        <f t="shared" si="75"/>
        <v>0</v>
      </c>
      <c r="W177" s="655">
        <v>0</v>
      </c>
      <c r="X177" s="656">
        <v>0</v>
      </c>
      <c r="Y177" s="661">
        <v>528854.51627674396</v>
      </c>
      <c r="Z177" s="649">
        <f t="shared" si="76"/>
        <v>14293.365304776864</v>
      </c>
      <c r="AA177" s="649">
        <f t="shared" si="77"/>
        <v>0</v>
      </c>
      <c r="AB177" s="649">
        <f t="shared" si="78"/>
        <v>0</v>
      </c>
      <c r="AC177" s="661">
        <v>0</v>
      </c>
      <c r="AD177" s="649">
        <f t="shared" si="79"/>
        <v>0</v>
      </c>
      <c r="AE177" s="649">
        <f t="shared" si="80"/>
        <v>0</v>
      </c>
      <c r="AF177" s="650">
        <f t="shared" si="81"/>
        <v>0</v>
      </c>
      <c r="AG177" s="655">
        <v>0</v>
      </c>
      <c r="AH177" s="656">
        <v>0</v>
      </c>
      <c r="AI177" s="661">
        <v>1416084.8680402499</v>
      </c>
      <c r="AJ177" s="649">
        <f t="shared" si="82"/>
        <v>11703.180727605371</v>
      </c>
      <c r="AK177" s="649">
        <f t="shared" si="83"/>
        <v>0</v>
      </c>
      <c r="AL177" s="649">
        <f t="shared" si="84"/>
        <v>0</v>
      </c>
      <c r="AM177" s="661">
        <v>0</v>
      </c>
      <c r="AN177" s="649">
        <f t="shared" si="85"/>
        <v>0</v>
      </c>
      <c r="AO177" s="649">
        <f t="shared" si="86"/>
        <v>0</v>
      </c>
      <c r="AP177" s="650">
        <f t="shared" si="87"/>
        <v>0</v>
      </c>
      <c r="AQ177" s="655">
        <v>0</v>
      </c>
      <c r="AR177" s="656">
        <v>0</v>
      </c>
      <c r="AS177" s="661">
        <v>0</v>
      </c>
      <c r="AT177" s="649">
        <f t="shared" si="88"/>
        <v>0</v>
      </c>
      <c r="AU177" s="649">
        <f t="shared" si="89"/>
        <v>0</v>
      </c>
      <c r="AV177" s="649">
        <f t="shared" si="90"/>
        <v>0</v>
      </c>
      <c r="AW177" s="661">
        <v>0</v>
      </c>
      <c r="AX177" s="649">
        <f t="shared" si="91"/>
        <v>0</v>
      </c>
      <c r="AY177" s="649">
        <f t="shared" si="92"/>
        <v>0</v>
      </c>
      <c r="AZ177" s="650">
        <f t="shared" si="93"/>
        <v>0</v>
      </c>
      <c r="BA177" s="651">
        <v>1.36</v>
      </c>
      <c r="BB177" s="649">
        <f t="shared" si="94"/>
        <v>36.720000000000006</v>
      </c>
      <c r="BC177" s="649">
        <f t="shared" si="95"/>
        <v>50.32</v>
      </c>
      <c r="BD177" s="649">
        <f t="shared" si="96"/>
        <v>165.92000000000002</v>
      </c>
      <c r="BE177" s="650">
        <f t="shared" si="97"/>
        <v>102.00000000000001</v>
      </c>
      <c r="BF177" s="651">
        <v>1.1599999999999999</v>
      </c>
      <c r="BG177" s="649">
        <f t="shared" si="98"/>
        <v>31.319999999999997</v>
      </c>
      <c r="BH177" s="649">
        <f t="shared" si="99"/>
        <v>42.919999999999995</v>
      </c>
      <c r="BI177" s="649">
        <f t="shared" si="100"/>
        <v>141.51999999999998</v>
      </c>
      <c r="BJ177" s="650">
        <f t="shared" si="101"/>
        <v>87</v>
      </c>
      <c r="BK177" s="674">
        <v>2.0725804800991199</v>
      </c>
      <c r="BL177" s="674">
        <v>0</v>
      </c>
      <c r="BM177" s="675">
        <v>3.2806369769242698</v>
      </c>
      <c r="BN177" s="675">
        <v>0</v>
      </c>
      <c r="BO177" s="662">
        <v>8.7843825429766191</v>
      </c>
      <c r="BP177" s="662">
        <v>0</v>
      </c>
      <c r="BQ177" s="662">
        <v>0</v>
      </c>
      <c r="BR177" s="675">
        <v>0</v>
      </c>
      <c r="BS177" s="652">
        <f t="shared" si="102"/>
        <v>14.13760000000001</v>
      </c>
      <c r="BT177" s="650">
        <f t="shared" si="103"/>
        <v>2279049.3620308619</v>
      </c>
      <c r="BV177" s="668"/>
      <c r="BW177" s="674"/>
      <c r="BX177" s="674"/>
      <c r="BY177" s="675"/>
      <c r="BZ177" s="675"/>
      <c r="CA177" s="662"/>
      <c r="CB177" s="662"/>
      <c r="CC177" s="662"/>
      <c r="CD177" s="675"/>
      <c r="CF177" s="671"/>
      <c r="CG177" s="661"/>
      <c r="CH177" s="661"/>
      <c r="CI177" s="661"/>
      <c r="CJ177" s="88"/>
      <c r="CK177" s="86"/>
      <c r="CL177" s="86"/>
      <c r="CM177" s="87"/>
      <c r="CN177" s="86"/>
      <c r="CO177" s="86"/>
      <c r="CP177" s="86"/>
      <c r="CQ177" s="87"/>
    </row>
    <row r="178" spans="1:95" ht="17.25" customHeight="1" x14ac:dyDescent="0.25">
      <c r="A178" s="664">
        <v>173</v>
      </c>
      <c r="B178" s="647" t="s">
        <v>140</v>
      </c>
      <c r="C178" s="648" t="s">
        <v>720</v>
      </c>
      <c r="D178" s="653">
        <v>1810</v>
      </c>
      <c r="E178" s="654">
        <v>29</v>
      </c>
      <c r="F178" s="567">
        <v>0</v>
      </c>
      <c r="G178" s="567">
        <v>101</v>
      </c>
      <c r="H178" s="569">
        <v>57</v>
      </c>
      <c r="I178" s="654">
        <v>30</v>
      </c>
      <c r="J178" s="567">
        <v>0</v>
      </c>
      <c r="K178" s="567">
        <v>103</v>
      </c>
      <c r="L178" s="569">
        <v>53</v>
      </c>
      <c r="M178" s="655">
        <v>1</v>
      </c>
      <c r="N178" s="656">
        <v>0</v>
      </c>
      <c r="O178" s="649">
        <v>330915.77388025803</v>
      </c>
      <c r="P178" s="649">
        <f t="shared" si="70"/>
        <v>11030.5257960086</v>
      </c>
      <c r="Q178" s="649">
        <f t="shared" si="71"/>
        <v>11030.5257960086</v>
      </c>
      <c r="R178" s="649">
        <f t="shared" si="72"/>
        <v>0</v>
      </c>
      <c r="S178" s="660">
        <v>0</v>
      </c>
      <c r="T178" s="649">
        <f t="shared" si="73"/>
        <v>0</v>
      </c>
      <c r="U178" s="649">
        <f t="shared" si="74"/>
        <v>0</v>
      </c>
      <c r="V178" s="650">
        <f t="shared" si="75"/>
        <v>0</v>
      </c>
      <c r="W178" s="655">
        <v>0</v>
      </c>
      <c r="X178" s="656">
        <v>0</v>
      </c>
      <c r="Y178" s="661">
        <v>0</v>
      </c>
      <c r="Z178" s="649">
        <f t="shared" si="76"/>
        <v>0</v>
      </c>
      <c r="AA178" s="649">
        <f t="shared" si="77"/>
        <v>0</v>
      </c>
      <c r="AB178" s="649">
        <f t="shared" si="78"/>
        <v>0</v>
      </c>
      <c r="AC178" s="661">
        <v>0</v>
      </c>
      <c r="AD178" s="649">
        <f t="shared" si="79"/>
        <v>0</v>
      </c>
      <c r="AE178" s="649">
        <f t="shared" si="80"/>
        <v>0</v>
      </c>
      <c r="AF178" s="650">
        <f t="shared" si="81"/>
        <v>0</v>
      </c>
      <c r="AG178" s="655">
        <v>2</v>
      </c>
      <c r="AH178" s="656">
        <v>0</v>
      </c>
      <c r="AI178" s="661">
        <v>1207082.15014293</v>
      </c>
      <c r="AJ178" s="649">
        <f t="shared" si="82"/>
        <v>11719.244176144952</v>
      </c>
      <c r="AK178" s="649">
        <f t="shared" si="83"/>
        <v>23438.488352289904</v>
      </c>
      <c r="AL178" s="649">
        <f t="shared" si="84"/>
        <v>0</v>
      </c>
      <c r="AM178" s="661">
        <v>12061.906179469001</v>
      </c>
      <c r="AN178" s="649">
        <f t="shared" si="85"/>
        <v>117.10588523756311</v>
      </c>
      <c r="AO178" s="649">
        <f t="shared" si="86"/>
        <v>234.21177047512623</v>
      </c>
      <c r="AP178" s="650">
        <f t="shared" si="87"/>
        <v>0</v>
      </c>
      <c r="AQ178" s="655">
        <v>2</v>
      </c>
      <c r="AR178" s="656">
        <v>0</v>
      </c>
      <c r="AS178" s="661">
        <v>880379.30291376601</v>
      </c>
      <c r="AT178" s="649">
        <f t="shared" si="88"/>
        <v>16610.930243655963</v>
      </c>
      <c r="AU178" s="649">
        <f t="shared" si="89"/>
        <v>33221.860487311926</v>
      </c>
      <c r="AV178" s="649">
        <f t="shared" si="90"/>
        <v>0</v>
      </c>
      <c r="AW178" s="661">
        <v>14054.7428526</v>
      </c>
      <c r="AX178" s="649">
        <f t="shared" si="91"/>
        <v>265.1838274075472</v>
      </c>
      <c r="AY178" s="649">
        <f t="shared" si="92"/>
        <v>530.3676548150944</v>
      </c>
      <c r="AZ178" s="650">
        <f t="shared" si="93"/>
        <v>0</v>
      </c>
      <c r="BA178" s="651">
        <v>1.49</v>
      </c>
      <c r="BB178" s="649">
        <f t="shared" si="94"/>
        <v>43.21</v>
      </c>
      <c r="BC178" s="649">
        <f t="shared" si="95"/>
        <v>0</v>
      </c>
      <c r="BD178" s="649">
        <f t="shared" si="96"/>
        <v>150.49</v>
      </c>
      <c r="BE178" s="650">
        <f t="shared" si="97"/>
        <v>84.929999999999993</v>
      </c>
      <c r="BF178" s="651">
        <v>1.1599999999999999</v>
      </c>
      <c r="BG178" s="649">
        <f t="shared" si="98"/>
        <v>33.64</v>
      </c>
      <c r="BH178" s="649">
        <f t="shared" si="99"/>
        <v>0</v>
      </c>
      <c r="BI178" s="649">
        <f t="shared" si="100"/>
        <v>117.16</v>
      </c>
      <c r="BJ178" s="650">
        <f t="shared" si="101"/>
        <v>66.11999999999999</v>
      </c>
      <c r="BK178" s="674">
        <v>2.05276591317033</v>
      </c>
      <c r="BL178" s="674">
        <v>0</v>
      </c>
      <c r="BM178" s="675">
        <v>0</v>
      </c>
      <c r="BN178" s="675">
        <v>0</v>
      </c>
      <c r="BO178" s="662">
        <v>7.4878784506246596</v>
      </c>
      <c r="BP178" s="662">
        <v>7.4823480194790001E-2</v>
      </c>
      <c r="BQ178" s="662">
        <v>5.4612465356093196</v>
      </c>
      <c r="BR178" s="675">
        <v>8.7185620400889993E-2</v>
      </c>
      <c r="BS178" s="652">
        <f t="shared" si="102"/>
        <v>15.163899999999988</v>
      </c>
      <c r="BT178" s="650">
        <f t="shared" si="103"/>
        <v>2444493.8759690281</v>
      </c>
      <c r="BV178" s="668"/>
      <c r="BW178" s="674"/>
      <c r="BX178" s="674"/>
      <c r="BY178" s="675"/>
      <c r="BZ178" s="675"/>
      <c r="CA178" s="662"/>
      <c r="CB178" s="662"/>
      <c r="CC178" s="662"/>
      <c r="CD178" s="675"/>
      <c r="CF178" s="671"/>
      <c r="CG178" s="661"/>
      <c r="CH178" s="661"/>
      <c r="CI178" s="661"/>
      <c r="CJ178" s="88"/>
      <c r="CK178" s="86"/>
      <c r="CL178" s="86"/>
      <c r="CM178" s="87"/>
      <c r="CN178" s="86"/>
      <c r="CO178" s="86"/>
      <c r="CP178" s="86"/>
      <c r="CQ178" s="87"/>
    </row>
    <row r="179" spans="1:95" ht="17.25" customHeight="1" x14ac:dyDescent="0.25">
      <c r="A179" s="664">
        <v>174</v>
      </c>
      <c r="B179" s="647" t="s">
        <v>141</v>
      </c>
      <c r="C179" s="648" t="s">
        <v>721</v>
      </c>
      <c r="D179" s="653">
        <v>11049</v>
      </c>
      <c r="E179" s="654">
        <v>165</v>
      </c>
      <c r="F179" s="567">
        <v>66</v>
      </c>
      <c r="G179" s="567">
        <v>580</v>
      </c>
      <c r="H179" s="569">
        <v>311</v>
      </c>
      <c r="I179" s="654">
        <v>171</v>
      </c>
      <c r="J179" s="567">
        <v>68</v>
      </c>
      <c r="K179" s="567">
        <v>605</v>
      </c>
      <c r="L179" s="569">
        <v>296</v>
      </c>
      <c r="M179" s="655">
        <v>7</v>
      </c>
      <c r="N179" s="656">
        <v>0</v>
      </c>
      <c r="O179" s="649">
        <v>1679623.16572857</v>
      </c>
      <c r="P179" s="649">
        <f t="shared" si="70"/>
        <v>9822.3576943191219</v>
      </c>
      <c r="Q179" s="649">
        <f t="shared" si="71"/>
        <v>68756.503860233846</v>
      </c>
      <c r="R179" s="649">
        <f t="shared" si="72"/>
        <v>0</v>
      </c>
      <c r="S179" s="660">
        <v>175144.50470583601</v>
      </c>
      <c r="T179" s="649">
        <f t="shared" si="73"/>
        <v>1024.236869624772</v>
      </c>
      <c r="U179" s="649">
        <f t="shared" si="74"/>
        <v>7169.6580873734038</v>
      </c>
      <c r="V179" s="650">
        <f t="shared" si="75"/>
        <v>0</v>
      </c>
      <c r="W179" s="655">
        <v>2</v>
      </c>
      <c r="X179" s="656">
        <v>0</v>
      </c>
      <c r="Y179" s="661">
        <v>832675.13580527005</v>
      </c>
      <c r="Z179" s="649">
        <f t="shared" si="76"/>
        <v>12245.222585371619</v>
      </c>
      <c r="AA179" s="649">
        <f t="shared" si="77"/>
        <v>24490.445170743238</v>
      </c>
      <c r="AB179" s="649">
        <f t="shared" si="78"/>
        <v>0</v>
      </c>
      <c r="AC179" s="661">
        <v>0</v>
      </c>
      <c r="AD179" s="649">
        <f t="shared" si="79"/>
        <v>0</v>
      </c>
      <c r="AE179" s="649">
        <f t="shared" si="80"/>
        <v>0</v>
      </c>
      <c r="AF179" s="650">
        <f t="shared" si="81"/>
        <v>0</v>
      </c>
      <c r="AG179" s="655">
        <v>36</v>
      </c>
      <c r="AH179" s="656">
        <v>0</v>
      </c>
      <c r="AI179" s="661">
        <v>6947025.6238492997</v>
      </c>
      <c r="AJ179" s="649">
        <f t="shared" si="82"/>
        <v>11482.68698156909</v>
      </c>
      <c r="AK179" s="649">
        <f t="shared" si="83"/>
        <v>413376.73133648722</v>
      </c>
      <c r="AL179" s="649">
        <f t="shared" si="84"/>
        <v>0</v>
      </c>
      <c r="AM179" s="661">
        <v>1863547.18256945</v>
      </c>
      <c r="AN179" s="649">
        <f t="shared" si="85"/>
        <v>3080.2432769742977</v>
      </c>
      <c r="AO179" s="649">
        <f t="shared" si="86"/>
        <v>110888.75797107472</v>
      </c>
      <c r="AP179" s="650">
        <f t="shared" si="87"/>
        <v>0</v>
      </c>
      <c r="AQ179" s="655">
        <v>8</v>
      </c>
      <c r="AR179" s="656">
        <v>0</v>
      </c>
      <c r="AS179" s="661">
        <v>4258750.0276991799</v>
      </c>
      <c r="AT179" s="649">
        <f t="shared" si="88"/>
        <v>14387.66901249723</v>
      </c>
      <c r="AU179" s="649">
        <f t="shared" si="89"/>
        <v>115101.35209997784</v>
      </c>
      <c r="AV179" s="649">
        <f t="shared" si="90"/>
        <v>0</v>
      </c>
      <c r="AW179" s="661">
        <v>408886.65100208903</v>
      </c>
      <c r="AX179" s="649">
        <f t="shared" si="91"/>
        <v>1381.3738209530034</v>
      </c>
      <c r="AY179" s="649">
        <f t="shared" si="92"/>
        <v>11050.990567624027</v>
      </c>
      <c r="AZ179" s="650">
        <f t="shared" si="93"/>
        <v>0</v>
      </c>
      <c r="BA179" s="651">
        <v>1.32</v>
      </c>
      <c r="BB179" s="649">
        <f t="shared" si="94"/>
        <v>217.8</v>
      </c>
      <c r="BC179" s="649">
        <f t="shared" si="95"/>
        <v>87.12</v>
      </c>
      <c r="BD179" s="649">
        <f t="shared" si="96"/>
        <v>765.6</v>
      </c>
      <c r="BE179" s="650">
        <f t="shared" si="97"/>
        <v>410.52000000000004</v>
      </c>
      <c r="BF179" s="651">
        <v>1.32</v>
      </c>
      <c r="BG179" s="649">
        <f t="shared" si="98"/>
        <v>217.8</v>
      </c>
      <c r="BH179" s="649">
        <f t="shared" si="99"/>
        <v>87.12</v>
      </c>
      <c r="BI179" s="649">
        <f t="shared" si="100"/>
        <v>765.6</v>
      </c>
      <c r="BJ179" s="650">
        <f t="shared" si="101"/>
        <v>410.52000000000004</v>
      </c>
      <c r="BK179" s="674">
        <v>10.4191865535744</v>
      </c>
      <c r="BL179" s="674">
        <v>1.0864718382065901</v>
      </c>
      <c r="BM179" s="675">
        <v>5.1653238390021299</v>
      </c>
      <c r="BN179" s="675">
        <v>0</v>
      </c>
      <c r="BO179" s="662">
        <v>43.094402032702497</v>
      </c>
      <c r="BP179" s="662">
        <v>11.5601202357534</v>
      </c>
      <c r="BQ179" s="662">
        <v>26.4182537661002</v>
      </c>
      <c r="BR179" s="675">
        <v>2.5364417346608001</v>
      </c>
      <c r="BS179" s="652">
        <f t="shared" si="102"/>
        <v>100.28020000000001</v>
      </c>
      <c r="BT179" s="650">
        <f t="shared" si="103"/>
        <v>16165652.291359713</v>
      </c>
      <c r="BV179" s="668"/>
      <c r="BW179" s="674"/>
      <c r="BX179" s="674"/>
      <c r="BY179" s="675"/>
      <c r="BZ179" s="675"/>
      <c r="CA179" s="662"/>
      <c r="CB179" s="662"/>
      <c r="CC179" s="662"/>
      <c r="CD179" s="675"/>
      <c r="CF179" s="671"/>
      <c r="CG179" s="661"/>
      <c r="CH179" s="661"/>
      <c r="CI179" s="661"/>
      <c r="CJ179" s="88"/>
      <c r="CK179" s="86"/>
      <c r="CL179" s="86"/>
      <c r="CM179" s="87"/>
      <c r="CN179" s="86"/>
      <c r="CO179" s="86"/>
      <c r="CP179" s="86"/>
      <c r="CQ179" s="87"/>
    </row>
    <row r="180" spans="1:95" ht="17.25" customHeight="1" x14ac:dyDescent="0.25">
      <c r="A180" s="664">
        <v>175</v>
      </c>
      <c r="B180" s="647" t="s">
        <v>142</v>
      </c>
      <c r="C180" s="648" t="s">
        <v>722</v>
      </c>
      <c r="D180" s="653">
        <v>1625</v>
      </c>
      <c r="E180" s="654">
        <v>25</v>
      </c>
      <c r="F180" s="567">
        <v>0</v>
      </c>
      <c r="G180" s="567">
        <v>91</v>
      </c>
      <c r="H180" s="569">
        <v>50</v>
      </c>
      <c r="I180" s="654">
        <v>29</v>
      </c>
      <c r="J180" s="567">
        <v>0</v>
      </c>
      <c r="K180" s="567">
        <v>106</v>
      </c>
      <c r="L180" s="569">
        <v>41</v>
      </c>
      <c r="M180" s="655">
        <v>0</v>
      </c>
      <c r="N180" s="656">
        <v>0</v>
      </c>
      <c r="O180" s="649">
        <v>351530.67370489601</v>
      </c>
      <c r="P180" s="649">
        <f t="shared" si="70"/>
        <v>12121.747369134346</v>
      </c>
      <c r="Q180" s="649">
        <f t="shared" si="71"/>
        <v>0</v>
      </c>
      <c r="R180" s="649">
        <f t="shared" si="72"/>
        <v>0</v>
      </c>
      <c r="S180" s="660">
        <v>0</v>
      </c>
      <c r="T180" s="649">
        <f t="shared" si="73"/>
        <v>0</v>
      </c>
      <c r="U180" s="649">
        <f t="shared" si="74"/>
        <v>0</v>
      </c>
      <c r="V180" s="650">
        <f t="shared" si="75"/>
        <v>0</v>
      </c>
      <c r="W180" s="655">
        <v>0</v>
      </c>
      <c r="X180" s="656">
        <v>0</v>
      </c>
      <c r="Y180" s="661">
        <v>0</v>
      </c>
      <c r="Z180" s="649">
        <f t="shared" si="76"/>
        <v>0</v>
      </c>
      <c r="AA180" s="649">
        <f t="shared" si="77"/>
        <v>0</v>
      </c>
      <c r="AB180" s="649">
        <f t="shared" si="78"/>
        <v>0</v>
      </c>
      <c r="AC180" s="661">
        <v>0</v>
      </c>
      <c r="AD180" s="649">
        <f t="shared" si="79"/>
        <v>0</v>
      </c>
      <c r="AE180" s="649">
        <f t="shared" si="80"/>
        <v>0</v>
      </c>
      <c r="AF180" s="650">
        <f t="shared" si="81"/>
        <v>0</v>
      </c>
      <c r="AG180" s="655">
        <v>1</v>
      </c>
      <c r="AH180" s="656">
        <v>0</v>
      </c>
      <c r="AI180" s="661">
        <v>1167995.7126023499</v>
      </c>
      <c r="AJ180" s="649">
        <f t="shared" si="82"/>
        <v>11018.827477380659</v>
      </c>
      <c r="AK180" s="649">
        <f t="shared" si="83"/>
        <v>11018.827477380659</v>
      </c>
      <c r="AL180" s="649">
        <f t="shared" si="84"/>
        <v>0</v>
      </c>
      <c r="AM180" s="661">
        <v>291574.87588541</v>
      </c>
      <c r="AN180" s="649">
        <f t="shared" si="85"/>
        <v>2750.7063762774528</v>
      </c>
      <c r="AO180" s="649">
        <f t="shared" si="86"/>
        <v>2750.7063762774528</v>
      </c>
      <c r="AP180" s="650">
        <f t="shared" si="87"/>
        <v>0</v>
      </c>
      <c r="AQ180" s="655">
        <v>1</v>
      </c>
      <c r="AR180" s="656">
        <v>0</v>
      </c>
      <c r="AS180" s="661">
        <v>729664.13645383005</v>
      </c>
      <c r="AT180" s="649">
        <f t="shared" si="88"/>
        <v>17796.686254971464</v>
      </c>
      <c r="AU180" s="649">
        <f t="shared" si="89"/>
        <v>17796.686254971464</v>
      </c>
      <c r="AV180" s="649">
        <f t="shared" si="90"/>
        <v>0</v>
      </c>
      <c r="AW180" s="661">
        <v>0</v>
      </c>
      <c r="AX180" s="649">
        <f t="shared" si="91"/>
        <v>0</v>
      </c>
      <c r="AY180" s="649">
        <f t="shared" si="92"/>
        <v>0</v>
      </c>
      <c r="AZ180" s="650">
        <f t="shared" si="93"/>
        <v>0</v>
      </c>
      <c r="BA180" s="651">
        <v>1.32</v>
      </c>
      <c r="BB180" s="649">
        <f t="shared" si="94"/>
        <v>33</v>
      </c>
      <c r="BC180" s="649">
        <f t="shared" si="95"/>
        <v>0</v>
      </c>
      <c r="BD180" s="649">
        <f t="shared" si="96"/>
        <v>120.12</v>
      </c>
      <c r="BE180" s="650">
        <f t="shared" si="97"/>
        <v>66</v>
      </c>
      <c r="BF180" s="651">
        <v>1.1200000000000001</v>
      </c>
      <c r="BG180" s="649">
        <f t="shared" si="98"/>
        <v>28.000000000000004</v>
      </c>
      <c r="BH180" s="649">
        <f t="shared" si="99"/>
        <v>0</v>
      </c>
      <c r="BI180" s="649">
        <f t="shared" si="100"/>
        <v>101.92000000000002</v>
      </c>
      <c r="BJ180" s="650">
        <f t="shared" si="101"/>
        <v>56.000000000000007</v>
      </c>
      <c r="BK180" s="674">
        <v>2.18064607786369</v>
      </c>
      <c r="BL180" s="674">
        <v>0</v>
      </c>
      <c r="BM180" s="675">
        <v>0</v>
      </c>
      <c r="BN180" s="675">
        <v>0</v>
      </c>
      <c r="BO180" s="662">
        <v>7.2454140141012999</v>
      </c>
      <c r="BP180" s="662">
        <v>1.8087229851152999</v>
      </c>
      <c r="BQ180" s="662">
        <v>4.5263169229197198</v>
      </c>
      <c r="BR180" s="675">
        <v>0</v>
      </c>
      <c r="BS180" s="652">
        <f t="shared" si="102"/>
        <v>15.76110000000001</v>
      </c>
      <c r="BT180" s="650">
        <f t="shared" si="103"/>
        <v>2540765.3986464897</v>
      </c>
      <c r="BV180" s="668"/>
      <c r="BW180" s="674"/>
      <c r="BX180" s="674"/>
      <c r="BY180" s="675"/>
      <c r="BZ180" s="675"/>
      <c r="CA180" s="662"/>
      <c r="CB180" s="662"/>
      <c r="CC180" s="662"/>
      <c r="CD180" s="675"/>
      <c r="CF180" s="671"/>
      <c r="CG180" s="661"/>
      <c r="CH180" s="661"/>
      <c r="CI180" s="661"/>
      <c r="CJ180" s="88"/>
      <c r="CK180" s="86"/>
      <c r="CL180" s="86"/>
      <c r="CM180" s="87"/>
      <c r="CN180" s="86"/>
      <c r="CO180" s="86"/>
      <c r="CP180" s="86"/>
      <c r="CQ180" s="87"/>
    </row>
    <row r="181" spans="1:95" ht="17.25" customHeight="1" x14ac:dyDescent="0.25">
      <c r="A181" s="664">
        <v>176</v>
      </c>
      <c r="B181" s="647" t="s">
        <v>143</v>
      </c>
      <c r="C181" s="648" t="s">
        <v>723</v>
      </c>
      <c r="D181" s="653">
        <v>315</v>
      </c>
      <c r="E181" s="654">
        <v>5</v>
      </c>
      <c r="F181" s="567">
        <v>0</v>
      </c>
      <c r="G181" s="567">
        <v>14</v>
      </c>
      <c r="H181" s="569">
        <v>14</v>
      </c>
      <c r="I181" s="654">
        <v>0</v>
      </c>
      <c r="J181" s="567">
        <v>0</v>
      </c>
      <c r="K181" s="567">
        <v>0</v>
      </c>
      <c r="L181" s="569">
        <v>0</v>
      </c>
      <c r="M181" s="655">
        <v>0</v>
      </c>
      <c r="N181" s="656">
        <v>0</v>
      </c>
      <c r="O181" s="649">
        <v>0</v>
      </c>
      <c r="P181" s="649">
        <f t="shared" si="70"/>
        <v>0</v>
      </c>
      <c r="Q181" s="649">
        <f t="shared" si="71"/>
        <v>0</v>
      </c>
      <c r="R181" s="649">
        <f t="shared" si="72"/>
        <v>0</v>
      </c>
      <c r="S181" s="660">
        <v>0</v>
      </c>
      <c r="T181" s="649">
        <f t="shared" si="73"/>
        <v>0</v>
      </c>
      <c r="U181" s="649">
        <f t="shared" si="74"/>
        <v>0</v>
      </c>
      <c r="V181" s="650">
        <f t="shared" si="75"/>
        <v>0</v>
      </c>
      <c r="W181" s="655">
        <v>0</v>
      </c>
      <c r="X181" s="656">
        <v>0</v>
      </c>
      <c r="Y181" s="661">
        <v>0</v>
      </c>
      <c r="Z181" s="649">
        <f t="shared" si="76"/>
        <v>0</v>
      </c>
      <c r="AA181" s="649">
        <f t="shared" si="77"/>
        <v>0</v>
      </c>
      <c r="AB181" s="649">
        <f t="shared" si="78"/>
        <v>0</v>
      </c>
      <c r="AC181" s="661">
        <v>0</v>
      </c>
      <c r="AD181" s="649">
        <f t="shared" si="79"/>
        <v>0</v>
      </c>
      <c r="AE181" s="649">
        <f t="shared" si="80"/>
        <v>0</v>
      </c>
      <c r="AF181" s="650">
        <f t="shared" si="81"/>
        <v>0</v>
      </c>
      <c r="AG181" s="655">
        <v>0</v>
      </c>
      <c r="AH181" s="656">
        <v>0</v>
      </c>
      <c r="AI181" s="661">
        <v>0</v>
      </c>
      <c r="AJ181" s="649">
        <f t="shared" si="82"/>
        <v>0</v>
      </c>
      <c r="AK181" s="649">
        <f t="shared" si="83"/>
        <v>0</v>
      </c>
      <c r="AL181" s="649">
        <f t="shared" si="84"/>
        <v>0</v>
      </c>
      <c r="AM181" s="661">
        <v>0</v>
      </c>
      <c r="AN181" s="649">
        <f t="shared" si="85"/>
        <v>0</v>
      </c>
      <c r="AO181" s="649">
        <f t="shared" si="86"/>
        <v>0</v>
      </c>
      <c r="AP181" s="650">
        <f t="shared" si="87"/>
        <v>0</v>
      </c>
      <c r="AQ181" s="655">
        <v>0</v>
      </c>
      <c r="AR181" s="656">
        <v>0</v>
      </c>
      <c r="AS181" s="661">
        <v>0</v>
      </c>
      <c r="AT181" s="649">
        <f t="shared" si="88"/>
        <v>0</v>
      </c>
      <c r="AU181" s="649">
        <f t="shared" si="89"/>
        <v>0</v>
      </c>
      <c r="AV181" s="649">
        <f t="shared" si="90"/>
        <v>0</v>
      </c>
      <c r="AW181" s="661">
        <v>0</v>
      </c>
      <c r="AX181" s="649">
        <f t="shared" si="91"/>
        <v>0</v>
      </c>
      <c r="AY181" s="649">
        <f t="shared" si="92"/>
        <v>0</v>
      </c>
      <c r="AZ181" s="650">
        <f t="shared" si="93"/>
        <v>0</v>
      </c>
      <c r="BA181" s="651">
        <v>1.79</v>
      </c>
      <c r="BB181" s="649">
        <f t="shared" si="94"/>
        <v>8.9499999999999993</v>
      </c>
      <c r="BC181" s="649">
        <f t="shared" si="95"/>
        <v>0</v>
      </c>
      <c r="BD181" s="649">
        <f t="shared" si="96"/>
        <v>25.060000000000002</v>
      </c>
      <c r="BE181" s="650">
        <f t="shared" si="97"/>
        <v>25.060000000000002</v>
      </c>
      <c r="BF181" s="651">
        <v>1</v>
      </c>
      <c r="BG181" s="649">
        <f t="shared" si="98"/>
        <v>5</v>
      </c>
      <c r="BH181" s="649">
        <f t="shared" si="99"/>
        <v>0</v>
      </c>
      <c r="BI181" s="649">
        <f t="shared" si="100"/>
        <v>14</v>
      </c>
      <c r="BJ181" s="650">
        <f t="shared" si="101"/>
        <v>14</v>
      </c>
      <c r="BK181" s="674">
        <v>0</v>
      </c>
      <c r="BL181" s="674">
        <v>0</v>
      </c>
      <c r="BM181" s="675">
        <v>0</v>
      </c>
      <c r="BN181" s="675">
        <v>0</v>
      </c>
      <c r="BO181" s="662">
        <v>0</v>
      </c>
      <c r="BP181" s="662">
        <v>0</v>
      </c>
      <c r="BQ181" s="662">
        <v>0</v>
      </c>
      <c r="BR181" s="675">
        <v>0</v>
      </c>
      <c r="BS181" s="652">
        <f t="shared" si="102"/>
        <v>0</v>
      </c>
      <c r="BT181" s="650">
        <f t="shared" si="103"/>
        <v>0</v>
      </c>
      <c r="BV181" s="668"/>
      <c r="BW181" s="674"/>
      <c r="BX181" s="674"/>
      <c r="BY181" s="675"/>
      <c r="BZ181" s="675"/>
      <c r="CA181" s="662"/>
      <c r="CB181" s="662"/>
      <c r="CC181" s="662"/>
      <c r="CD181" s="675"/>
      <c r="CF181" s="671"/>
      <c r="CG181" s="661"/>
      <c r="CH181" s="661"/>
      <c r="CI181" s="661"/>
      <c r="CJ181" s="88"/>
      <c r="CK181" s="86"/>
      <c r="CL181" s="86"/>
      <c r="CM181" s="87"/>
      <c r="CN181" s="86"/>
      <c r="CO181" s="86"/>
      <c r="CP181" s="86"/>
      <c r="CQ181" s="87"/>
    </row>
    <row r="182" spans="1:95" ht="17.25" customHeight="1" x14ac:dyDescent="0.25">
      <c r="A182" s="664">
        <v>177</v>
      </c>
      <c r="B182" s="647" t="s">
        <v>144</v>
      </c>
      <c r="C182" s="648" t="s">
        <v>724</v>
      </c>
      <c r="D182" s="653">
        <v>560</v>
      </c>
      <c r="E182" s="654">
        <v>0</v>
      </c>
      <c r="F182" s="567">
        <v>17</v>
      </c>
      <c r="G182" s="567">
        <v>12</v>
      </c>
      <c r="H182" s="569">
        <v>22</v>
      </c>
      <c r="I182" s="654">
        <v>0</v>
      </c>
      <c r="J182" s="567">
        <v>17</v>
      </c>
      <c r="K182" s="567">
        <v>13</v>
      </c>
      <c r="L182" s="569">
        <v>0</v>
      </c>
      <c r="M182" s="655">
        <v>0</v>
      </c>
      <c r="N182" s="656">
        <v>0</v>
      </c>
      <c r="O182" s="649">
        <v>0</v>
      </c>
      <c r="P182" s="649">
        <f t="shared" si="70"/>
        <v>0</v>
      </c>
      <c r="Q182" s="649">
        <f t="shared" si="71"/>
        <v>0</v>
      </c>
      <c r="R182" s="649">
        <f t="shared" si="72"/>
        <v>0</v>
      </c>
      <c r="S182" s="660">
        <v>0</v>
      </c>
      <c r="T182" s="649">
        <f t="shared" si="73"/>
        <v>0</v>
      </c>
      <c r="U182" s="649">
        <f t="shared" si="74"/>
        <v>0</v>
      </c>
      <c r="V182" s="650">
        <f t="shared" si="75"/>
        <v>0</v>
      </c>
      <c r="W182" s="655">
        <v>0</v>
      </c>
      <c r="X182" s="656">
        <v>0</v>
      </c>
      <c r="Y182" s="661">
        <v>234134.29192665001</v>
      </c>
      <c r="Z182" s="649">
        <f t="shared" si="76"/>
        <v>13772.605407450001</v>
      </c>
      <c r="AA182" s="649">
        <f t="shared" si="77"/>
        <v>0</v>
      </c>
      <c r="AB182" s="649">
        <f t="shared" si="78"/>
        <v>0</v>
      </c>
      <c r="AC182" s="661">
        <v>0</v>
      </c>
      <c r="AD182" s="649">
        <f t="shared" si="79"/>
        <v>0</v>
      </c>
      <c r="AE182" s="649">
        <f t="shared" si="80"/>
        <v>0</v>
      </c>
      <c r="AF182" s="650">
        <f t="shared" si="81"/>
        <v>0</v>
      </c>
      <c r="AG182" s="655">
        <v>0</v>
      </c>
      <c r="AH182" s="656">
        <v>0</v>
      </c>
      <c r="AI182" s="661">
        <v>246027.75628902001</v>
      </c>
      <c r="AJ182" s="649">
        <f t="shared" si="82"/>
        <v>18925.212022232306</v>
      </c>
      <c r="AK182" s="649">
        <f t="shared" si="83"/>
        <v>0</v>
      </c>
      <c r="AL182" s="649">
        <f t="shared" si="84"/>
        <v>0</v>
      </c>
      <c r="AM182" s="661">
        <v>46816.531209326997</v>
      </c>
      <c r="AN182" s="649">
        <f t="shared" si="85"/>
        <v>3601.2716314866921</v>
      </c>
      <c r="AO182" s="649">
        <f t="shared" si="86"/>
        <v>0</v>
      </c>
      <c r="AP182" s="650">
        <f t="shared" si="87"/>
        <v>0</v>
      </c>
      <c r="AQ182" s="655">
        <v>0</v>
      </c>
      <c r="AR182" s="656">
        <v>0</v>
      </c>
      <c r="AS182" s="661">
        <v>0</v>
      </c>
      <c r="AT182" s="649">
        <f t="shared" si="88"/>
        <v>0</v>
      </c>
      <c r="AU182" s="649">
        <f t="shared" si="89"/>
        <v>0</v>
      </c>
      <c r="AV182" s="649">
        <f t="shared" si="90"/>
        <v>0</v>
      </c>
      <c r="AW182" s="661">
        <v>0</v>
      </c>
      <c r="AX182" s="649">
        <f t="shared" si="91"/>
        <v>0</v>
      </c>
      <c r="AY182" s="649">
        <f t="shared" si="92"/>
        <v>0</v>
      </c>
      <c r="AZ182" s="650">
        <f t="shared" si="93"/>
        <v>0</v>
      </c>
      <c r="BA182" s="651">
        <v>1.53</v>
      </c>
      <c r="BB182" s="649">
        <f t="shared" si="94"/>
        <v>0</v>
      </c>
      <c r="BC182" s="649">
        <f t="shared" si="95"/>
        <v>26.01</v>
      </c>
      <c r="BD182" s="649">
        <f t="shared" si="96"/>
        <v>18.36</v>
      </c>
      <c r="BE182" s="650">
        <f t="shared" si="97"/>
        <v>33.660000000000004</v>
      </c>
      <c r="BF182" s="651">
        <v>1.06</v>
      </c>
      <c r="BG182" s="649">
        <f t="shared" si="98"/>
        <v>0</v>
      </c>
      <c r="BH182" s="649">
        <f t="shared" si="99"/>
        <v>18.02</v>
      </c>
      <c r="BI182" s="649">
        <f t="shared" si="100"/>
        <v>12.72</v>
      </c>
      <c r="BJ182" s="650">
        <f t="shared" si="101"/>
        <v>23.32</v>
      </c>
      <c r="BK182" s="674">
        <v>0</v>
      </c>
      <c r="BL182" s="674">
        <v>0</v>
      </c>
      <c r="BM182" s="675">
        <v>1.4524024888134</v>
      </c>
      <c r="BN182" s="675">
        <v>0</v>
      </c>
      <c r="BO182" s="662">
        <v>1.52618107587288</v>
      </c>
      <c r="BP182" s="662">
        <v>0.29041643531370998</v>
      </c>
      <c r="BQ182" s="662">
        <v>0</v>
      </c>
      <c r="BR182" s="675">
        <v>0</v>
      </c>
      <c r="BS182" s="652">
        <f t="shared" si="102"/>
        <v>3.2689999999999899</v>
      </c>
      <c r="BT182" s="650">
        <f t="shared" si="103"/>
        <v>526978.57942499849</v>
      </c>
      <c r="BV182" s="668"/>
      <c r="BW182" s="674"/>
      <c r="BX182" s="674"/>
      <c r="BY182" s="675"/>
      <c r="BZ182" s="675"/>
      <c r="CA182" s="662"/>
      <c r="CB182" s="662"/>
      <c r="CC182" s="662"/>
      <c r="CD182" s="675"/>
      <c r="CF182" s="671"/>
      <c r="CG182" s="661"/>
      <c r="CH182" s="661"/>
      <c r="CI182" s="661"/>
      <c r="CJ182" s="88"/>
      <c r="CK182" s="86"/>
      <c r="CL182" s="86"/>
      <c r="CM182" s="87"/>
      <c r="CN182" s="86"/>
      <c r="CO182" s="86"/>
      <c r="CP182" s="86"/>
      <c r="CQ182" s="87"/>
    </row>
    <row r="183" spans="1:95" ht="17.25" customHeight="1" x14ac:dyDescent="0.25">
      <c r="A183" s="664">
        <v>178</v>
      </c>
      <c r="B183" s="647" t="s">
        <v>145</v>
      </c>
      <c r="C183" s="648" t="s">
        <v>725</v>
      </c>
      <c r="D183" s="653">
        <v>4383</v>
      </c>
      <c r="E183" s="654">
        <v>89</v>
      </c>
      <c r="F183" s="567">
        <v>0</v>
      </c>
      <c r="G183" s="567">
        <v>265</v>
      </c>
      <c r="H183" s="569">
        <v>126</v>
      </c>
      <c r="I183" s="654">
        <v>92</v>
      </c>
      <c r="J183" s="567">
        <v>0</v>
      </c>
      <c r="K183" s="567">
        <v>270</v>
      </c>
      <c r="L183" s="569">
        <v>0</v>
      </c>
      <c r="M183" s="655">
        <v>3</v>
      </c>
      <c r="N183" s="656">
        <v>0</v>
      </c>
      <c r="O183" s="649">
        <v>892642.87826758495</v>
      </c>
      <c r="P183" s="649">
        <f t="shared" si="70"/>
        <v>9702.6399811694009</v>
      </c>
      <c r="Q183" s="649">
        <f t="shared" si="71"/>
        <v>29107.919943508205</v>
      </c>
      <c r="R183" s="649">
        <f t="shared" si="72"/>
        <v>0</v>
      </c>
      <c r="S183" s="660">
        <v>30209.172362058001</v>
      </c>
      <c r="T183" s="649">
        <f t="shared" si="73"/>
        <v>328.36056915280437</v>
      </c>
      <c r="U183" s="649">
        <f t="shared" si="74"/>
        <v>985.08170745841312</v>
      </c>
      <c r="V183" s="650">
        <f t="shared" si="75"/>
        <v>0</v>
      </c>
      <c r="W183" s="655">
        <v>0</v>
      </c>
      <c r="X183" s="656">
        <v>0</v>
      </c>
      <c r="Y183" s="661">
        <v>0</v>
      </c>
      <c r="Z183" s="649">
        <f t="shared" si="76"/>
        <v>0</v>
      </c>
      <c r="AA183" s="649">
        <f t="shared" si="77"/>
        <v>0</v>
      </c>
      <c r="AB183" s="649">
        <f t="shared" si="78"/>
        <v>0</v>
      </c>
      <c r="AC183" s="661">
        <v>0</v>
      </c>
      <c r="AD183" s="649">
        <f t="shared" si="79"/>
        <v>0</v>
      </c>
      <c r="AE183" s="649">
        <f t="shared" si="80"/>
        <v>0</v>
      </c>
      <c r="AF183" s="650">
        <f t="shared" si="81"/>
        <v>0</v>
      </c>
      <c r="AG183" s="655">
        <v>6</v>
      </c>
      <c r="AH183" s="656">
        <v>0</v>
      </c>
      <c r="AI183" s="661">
        <v>2977111.2345537599</v>
      </c>
      <c r="AJ183" s="649">
        <f t="shared" si="82"/>
        <v>11026.337905754666</v>
      </c>
      <c r="AK183" s="649">
        <f t="shared" si="83"/>
        <v>66158.02743452799</v>
      </c>
      <c r="AL183" s="649">
        <f t="shared" si="84"/>
        <v>0</v>
      </c>
      <c r="AM183" s="661">
        <v>1289479.57363775</v>
      </c>
      <c r="AN183" s="649">
        <f t="shared" si="85"/>
        <v>4775.8502727324076</v>
      </c>
      <c r="AO183" s="649">
        <f t="shared" si="86"/>
        <v>28655.101636394444</v>
      </c>
      <c r="AP183" s="650">
        <f t="shared" si="87"/>
        <v>0</v>
      </c>
      <c r="AQ183" s="655">
        <v>0</v>
      </c>
      <c r="AR183" s="656">
        <v>0</v>
      </c>
      <c r="AS183" s="661">
        <v>0</v>
      </c>
      <c r="AT183" s="649">
        <f t="shared" si="88"/>
        <v>0</v>
      </c>
      <c r="AU183" s="649">
        <f t="shared" si="89"/>
        <v>0</v>
      </c>
      <c r="AV183" s="649">
        <f t="shared" si="90"/>
        <v>0</v>
      </c>
      <c r="AW183" s="661">
        <v>21132.402476009</v>
      </c>
      <c r="AX183" s="649">
        <f t="shared" si="91"/>
        <v>0</v>
      </c>
      <c r="AY183" s="649">
        <f t="shared" si="92"/>
        <v>0</v>
      </c>
      <c r="AZ183" s="650">
        <f t="shared" si="93"/>
        <v>0</v>
      </c>
      <c r="BA183" s="651">
        <v>1.33</v>
      </c>
      <c r="BB183" s="649">
        <f t="shared" si="94"/>
        <v>118.37</v>
      </c>
      <c r="BC183" s="649">
        <f t="shared" si="95"/>
        <v>0</v>
      </c>
      <c r="BD183" s="649">
        <f t="shared" si="96"/>
        <v>352.45000000000005</v>
      </c>
      <c r="BE183" s="650">
        <f t="shared" si="97"/>
        <v>167.58</v>
      </c>
      <c r="BF183" s="651">
        <v>1.19</v>
      </c>
      <c r="BG183" s="649">
        <f t="shared" si="98"/>
        <v>105.91</v>
      </c>
      <c r="BH183" s="649">
        <f t="shared" si="99"/>
        <v>0</v>
      </c>
      <c r="BI183" s="649">
        <f t="shared" si="100"/>
        <v>315.34999999999997</v>
      </c>
      <c r="BJ183" s="650">
        <f t="shared" si="101"/>
        <v>149.94</v>
      </c>
      <c r="BK183" s="674">
        <v>5.5373210278123599</v>
      </c>
      <c r="BL183" s="674">
        <v>0.18739620225042</v>
      </c>
      <c r="BM183" s="675">
        <v>0</v>
      </c>
      <c r="BN183" s="675">
        <v>0</v>
      </c>
      <c r="BO183" s="662">
        <v>18.467878972187599</v>
      </c>
      <c r="BP183" s="662">
        <v>7.9990134149688297</v>
      </c>
      <c r="BQ183" s="662">
        <v>0</v>
      </c>
      <c r="BR183" s="675">
        <v>0.13109038278074001</v>
      </c>
      <c r="BS183" s="652">
        <f t="shared" si="102"/>
        <v>32.322699999999948</v>
      </c>
      <c r="BT183" s="650">
        <f t="shared" si="103"/>
        <v>5210575.2612971626</v>
      </c>
      <c r="BV183" s="668"/>
      <c r="BW183" s="674"/>
      <c r="BX183" s="674"/>
      <c r="BY183" s="675"/>
      <c r="BZ183" s="675"/>
      <c r="CA183" s="662"/>
      <c r="CB183" s="662"/>
      <c r="CC183" s="662"/>
      <c r="CD183" s="675"/>
      <c r="CF183" s="671"/>
      <c r="CG183" s="661"/>
      <c r="CH183" s="661"/>
      <c r="CI183" s="661"/>
      <c r="CJ183" s="88"/>
      <c r="CK183" s="86"/>
      <c r="CL183" s="86"/>
      <c r="CM183" s="87"/>
      <c r="CN183" s="86"/>
      <c r="CO183" s="86"/>
      <c r="CP183" s="86"/>
      <c r="CQ183" s="87"/>
    </row>
    <row r="184" spans="1:95" ht="17.25" customHeight="1" x14ac:dyDescent="0.25">
      <c r="A184" s="664">
        <v>179</v>
      </c>
      <c r="B184" s="647" t="s">
        <v>146</v>
      </c>
      <c r="C184" s="648" t="s">
        <v>726</v>
      </c>
      <c r="D184" s="653">
        <v>1193</v>
      </c>
      <c r="E184" s="654">
        <v>0</v>
      </c>
      <c r="F184" s="567">
        <v>30</v>
      </c>
      <c r="G184" s="567">
        <v>37</v>
      </c>
      <c r="H184" s="569">
        <v>30</v>
      </c>
      <c r="I184" s="654">
        <v>0</v>
      </c>
      <c r="J184" s="567">
        <v>29</v>
      </c>
      <c r="K184" s="567">
        <v>33</v>
      </c>
      <c r="L184" s="569">
        <v>0</v>
      </c>
      <c r="M184" s="655">
        <v>0</v>
      </c>
      <c r="N184" s="656">
        <v>0</v>
      </c>
      <c r="O184" s="649">
        <v>0</v>
      </c>
      <c r="P184" s="649">
        <f t="shared" si="70"/>
        <v>0</v>
      </c>
      <c r="Q184" s="649">
        <f t="shared" si="71"/>
        <v>0</v>
      </c>
      <c r="R184" s="649">
        <f t="shared" si="72"/>
        <v>0</v>
      </c>
      <c r="S184" s="660">
        <v>0</v>
      </c>
      <c r="T184" s="649">
        <f t="shared" si="73"/>
        <v>0</v>
      </c>
      <c r="U184" s="649">
        <f t="shared" si="74"/>
        <v>0</v>
      </c>
      <c r="V184" s="650">
        <f t="shared" si="75"/>
        <v>0</v>
      </c>
      <c r="W184" s="655">
        <v>2</v>
      </c>
      <c r="X184" s="656">
        <v>0</v>
      </c>
      <c r="Y184" s="661">
        <v>327717.56312769197</v>
      </c>
      <c r="Z184" s="649">
        <f t="shared" si="76"/>
        <v>11300.605625092827</v>
      </c>
      <c r="AA184" s="649">
        <f t="shared" si="77"/>
        <v>22601.211250185654</v>
      </c>
      <c r="AB184" s="649">
        <f t="shared" si="78"/>
        <v>0</v>
      </c>
      <c r="AC184" s="661">
        <v>0</v>
      </c>
      <c r="AD184" s="649">
        <f t="shared" si="79"/>
        <v>0</v>
      </c>
      <c r="AE184" s="649">
        <f t="shared" si="80"/>
        <v>0</v>
      </c>
      <c r="AF184" s="650">
        <f t="shared" si="81"/>
        <v>0</v>
      </c>
      <c r="AG184" s="655">
        <v>0</v>
      </c>
      <c r="AH184" s="656">
        <v>0</v>
      </c>
      <c r="AI184" s="661">
        <v>445916.52391379501</v>
      </c>
      <c r="AJ184" s="649">
        <f t="shared" si="82"/>
        <v>13512.621936781667</v>
      </c>
      <c r="AK184" s="649">
        <f t="shared" si="83"/>
        <v>0</v>
      </c>
      <c r="AL184" s="649">
        <f t="shared" si="84"/>
        <v>0</v>
      </c>
      <c r="AM184" s="661">
        <v>133836.245524175</v>
      </c>
      <c r="AN184" s="649">
        <f t="shared" si="85"/>
        <v>4055.6438037628786</v>
      </c>
      <c r="AO184" s="649">
        <f t="shared" si="86"/>
        <v>0</v>
      </c>
      <c r="AP184" s="650">
        <f t="shared" si="87"/>
        <v>0</v>
      </c>
      <c r="AQ184" s="655">
        <v>0</v>
      </c>
      <c r="AR184" s="656">
        <v>0</v>
      </c>
      <c r="AS184" s="661">
        <v>0</v>
      </c>
      <c r="AT184" s="649">
        <f t="shared" si="88"/>
        <v>0</v>
      </c>
      <c r="AU184" s="649">
        <f t="shared" si="89"/>
        <v>0</v>
      </c>
      <c r="AV184" s="649">
        <f t="shared" si="90"/>
        <v>0</v>
      </c>
      <c r="AW184" s="661">
        <v>0</v>
      </c>
      <c r="AX184" s="649">
        <f t="shared" si="91"/>
        <v>0</v>
      </c>
      <c r="AY184" s="649">
        <f t="shared" si="92"/>
        <v>0</v>
      </c>
      <c r="AZ184" s="650">
        <f t="shared" si="93"/>
        <v>0</v>
      </c>
      <c r="BA184" s="651">
        <v>1.71</v>
      </c>
      <c r="BB184" s="649">
        <f t="shared" si="94"/>
        <v>0</v>
      </c>
      <c r="BC184" s="649">
        <f t="shared" si="95"/>
        <v>51.3</v>
      </c>
      <c r="BD184" s="649">
        <f t="shared" si="96"/>
        <v>63.269999999999996</v>
      </c>
      <c r="BE184" s="650">
        <f t="shared" si="97"/>
        <v>51.3</v>
      </c>
      <c r="BF184" s="651">
        <v>1.2</v>
      </c>
      <c r="BG184" s="649">
        <f t="shared" si="98"/>
        <v>0</v>
      </c>
      <c r="BH184" s="649">
        <f t="shared" si="99"/>
        <v>36</v>
      </c>
      <c r="BI184" s="649">
        <f t="shared" si="100"/>
        <v>44.4</v>
      </c>
      <c r="BJ184" s="650">
        <f t="shared" si="101"/>
        <v>36</v>
      </c>
      <c r="BK184" s="674">
        <v>0</v>
      </c>
      <c r="BL184" s="674">
        <v>0</v>
      </c>
      <c r="BM184" s="675">
        <v>2.0329264901684598</v>
      </c>
      <c r="BN184" s="675">
        <v>0</v>
      </c>
      <c r="BO184" s="662">
        <v>2.76614870810258</v>
      </c>
      <c r="BP184" s="662">
        <v>0.83022480172895996</v>
      </c>
      <c r="BQ184" s="662">
        <v>0</v>
      </c>
      <c r="BR184" s="675">
        <v>0</v>
      </c>
      <c r="BS184" s="652">
        <f t="shared" si="102"/>
        <v>5.6292999999999997</v>
      </c>
      <c r="BT184" s="650">
        <f t="shared" si="103"/>
        <v>907470.33256566327</v>
      </c>
      <c r="BV184" s="668"/>
      <c r="BW184" s="674"/>
      <c r="BX184" s="674"/>
      <c r="BY184" s="675"/>
      <c r="BZ184" s="675"/>
      <c r="CA184" s="662"/>
      <c r="CB184" s="662"/>
      <c r="CC184" s="662"/>
      <c r="CD184" s="675"/>
      <c r="CF184" s="671"/>
      <c r="CG184" s="661"/>
      <c r="CH184" s="661"/>
      <c r="CI184" s="661"/>
      <c r="CJ184" s="88"/>
      <c r="CK184" s="86"/>
      <c r="CL184" s="86"/>
      <c r="CM184" s="87"/>
      <c r="CN184" s="86"/>
      <c r="CO184" s="86"/>
      <c r="CP184" s="86"/>
      <c r="CQ184" s="87"/>
    </row>
    <row r="185" spans="1:95" ht="17.25" customHeight="1" x14ac:dyDescent="0.25">
      <c r="A185" s="664">
        <v>180</v>
      </c>
      <c r="B185" s="647" t="s">
        <v>147</v>
      </c>
      <c r="C185" s="648" t="s">
        <v>727</v>
      </c>
      <c r="D185" s="653">
        <v>1457</v>
      </c>
      <c r="E185" s="654">
        <v>36</v>
      </c>
      <c r="F185" s="567">
        <v>1</v>
      </c>
      <c r="G185" s="567">
        <v>83</v>
      </c>
      <c r="H185" s="569">
        <v>31</v>
      </c>
      <c r="I185" s="654">
        <v>37</v>
      </c>
      <c r="J185" s="567">
        <v>0</v>
      </c>
      <c r="K185" s="567">
        <v>81</v>
      </c>
      <c r="L185" s="569">
        <v>0</v>
      </c>
      <c r="M185" s="655">
        <v>1</v>
      </c>
      <c r="N185" s="656">
        <v>0</v>
      </c>
      <c r="O185" s="649">
        <v>356222.08330142498</v>
      </c>
      <c r="P185" s="649">
        <f t="shared" si="70"/>
        <v>9627.6238730114856</v>
      </c>
      <c r="Q185" s="649">
        <f t="shared" si="71"/>
        <v>9627.6238730114856</v>
      </c>
      <c r="R185" s="649">
        <f t="shared" si="72"/>
        <v>0</v>
      </c>
      <c r="S185" s="660">
        <v>0</v>
      </c>
      <c r="T185" s="649">
        <f t="shared" si="73"/>
        <v>0</v>
      </c>
      <c r="U185" s="649">
        <f t="shared" si="74"/>
        <v>0</v>
      </c>
      <c r="V185" s="650">
        <f t="shared" si="75"/>
        <v>0</v>
      </c>
      <c r="W185" s="655">
        <v>0</v>
      </c>
      <c r="X185" s="656">
        <v>0</v>
      </c>
      <c r="Y185" s="661">
        <v>0</v>
      </c>
      <c r="Z185" s="649">
        <f t="shared" si="76"/>
        <v>0</v>
      </c>
      <c r="AA185" s="649">
        <f t="shared" si="77"/>
        <v>0</v>
      </c>
      <c r="AB185" s="649">
        <f t="shared" si="78"/>
        <v>0</v>
      </c>
      <c r="AC185" s="661">
        <v>0</v>
      </c>
      <c r="AD185" s="649">
        <f t="shared" si="79"/>
        <v>0</v>
      </c>
      <c r="AE185" s="649">
        <f t="shared" si="80"/>
        <v>0</v>
      </c>
      <c r="AF185" s="650">
        <f t="shared" si="81"/>
        <v>0</v>
      </c>
      <c r="AG185" s="655">
        <v>3</v>
      </c>
      <c r="AH185" s="656">
        <v>0</v>
      </c>
      <c r="AI185" s="661">
        <v>966560.24503438896</v>
      </c>
      <c r="AJ185" s="649">
        <f t="shared" si="82"/>
        <v>11932.842531288752</v>
      </c>
      <c r="AK185" s="649">
        <f t="shared" si="83"/>
        <v>35798.527593866253</v>
      </c>
      <c r="AL185" s="649">
        <f t="shared" si="84"/>
        <v>0</v>
      </c>
      <c r="AM185" s="661">
        <v>0</v>
      </c>
      <c r="AN185" s="649">
        <f t="shared" si="85"/>
        <v>0</v>
      </c>
      <c r="AO185" s="649">
        <f t="shared" si="86"/>
        <v>0</v>
      </c>
      <c r="AP185" s="650">
        <f t="shared" si="87"/>
        <v>0</v>
      </c>
      <c r="AQ185" s="655">
        <v>0</v>
      </c>
      <c r="AR185" s="656">
        <v>0</v>
      </c>
      <c r="AS185" s="661">
        <v>0</v>
      </c>
      <c r="AT185" s="649">
        <f t="shared" si="88"/>
        <v>0</v>
      </c>
      <c r="AU185" s="649">
        <f t="shared" si="89"/>
        <v>0</v>
      </c>
      <c r="AV185" s="649">
        <f t="shared" si="90"/>
        <v>0</v>
      </c>
      <c r="AW185" s="661">
        <v>0</v>
      </c>
      <c r="AX185" s="649">
        <f t="shared" si="91"/>
        <v>0</v>
      </c>
      <c r="AY185" s="649">
        <f t="shared" si="92"/>
        <v>0</v>
      </c>
      <c r="AZ185" s="650">
        <f t="shared" si="93"/>
        <v>0</v>
      </c>
      <c r="BA185" s="651">
        <v>1.44</v>
      </c>
      <c r="BB185" s="649">
        <f t="shared" si="94"/>
        <v>51.839999999999996</v>
      </c>
      <c r="BC185" s="649">
        <f t="shared" si="95"/>
        <v>1.44</v>
      </c>
      <c r="BD185" s="649">
        <f t="shared" si="96"/>
        <v>119.52</v>
      </c>
      <c r="BE185" s="650">
        <f t="shared" si="97"/>
        <v>44.64</v>
      </c>
      <c r="BF185" s="651">
        <v>1.3</v>
      </c>
      <c r="BG185" s="649">
        <f t="shared" si="98"/>
        <v>46.800000000000004</v>
      </c>
      <c r="BH185" s="649">
        <f t="shared" si="99"/>
        <v>1.3</v>
      </c>
      <c r="BI185" s="649">
        <f t="shared" si="100"/>
        <v>107.9</v>
      </c>
      <c r="BJ185" s="650">
        <f t="shared" si="101"/>
        <v>40.300000000000004</v>
      </c>
      <c r="BK185" s="674">
        <v>2.20974824362494</v>
      </c>
      <c r="BL185" s="674">
        <v>0</v>
      </c>
      <c r="BM185" s="675">
        <v>0</v>
      </c>
      <c r="BN185" s="675">
        <v>0</v>
      </c>
      <c r="BO185" s="662">
        <v>5.9958517563750604</v>
      </c>
      <c r="BP185" s="662">
        <v>0</v>
      </c>
      <c r="BQ185" s="662">
        <v>0</v>
      </c>
      <c r="BR185" s="675">
        <v>0</v>
      </c>
      <c r="BS185" s="652">
        <f t="shared" si="102"/>
        <v>8.2056000000000004</v>
      </c>
      <c r="BT185" s="650">
        <f t="shared" si="103"/>
        <v>1322782.3283358156</v>
      </c>
      <c r="BV185" s="668"/>
      <c r="BW185" s="674"/>
      <c r="BX185" s="674"/>
      <c r="BY185" s="675"/>
      <c r="BZ185" s="675"/>
      <c r="CA185" s="662"/>
      <c r="CB185" s="662"/>
      <c r="CC185" s="662"/>
      <c r="CD185" s="675"/>
      <c r="CF185" s="671"/>
      <c r="CG185" s="661"/>
      <c r="CH185" s="661"/>
      <c r="CI185" s="661"/>
      <c r="CJ185" s="88"/>
      <c r="CK185" s="86"/>
      <c r="CL185" s="86"/>
      <c r="CM185" s="87"/>
      <c r="CN185" s="86"/>
      <c r="CO185" s="86"/>
      <c r="CP185" s="86"/>
      <c r="CQ185" s="87"/>
    </row>
    <row r="186" spans="1:95" ht="17.25" customHeight="1" x14ac:dyDescent="0.25">
      <c r="A186" s="664">
        <v>181</v>
      </c>
      <c r="B186" s="647" t="s">
        <v>148</v>
      </c>
      <c r="C186" s="648" t="s">
        <v>728</v>
      </c>
      <c r="D186" s="653">
        <v>263</v>
      </c>
      <c r="E186" s="654">
        <v>0</v>
      </c>
      <c r="F186" s="567">
        <v>7</v>
      </c>
      <c r="G186" s="567">
        <v>5</v>
      </c>
      <c r="H186" s="569">
        <v>3</v>
      </c>
      <c r="I186" s="654">
        <v>0</v>
      </c>
      <c r="J186" s="567">
        <v>0</v>
      </c>
      <c r="K186" s="567">
        <v>0</v>
      </c>
      <c r="L186" s="569">
        <v>0</v>
      </c>
      <c r="M186" s="655">
        <v>0</v>
      </c>
      <c r="N186" s="656">
        <v>0</v>
      </c>
      <c r="O186" s="649">
        <v>0</v>
      </c>
      <c r="P186" s="649">
        <f t="shared" si="70"/>
        <v>0</v>
      </c>
      <c r="Q186" s="649">
        <f t="shared" si="71"/>
        <v>0</v>
      </c>
      <c r="R186" s="649">
        <f t="shared" si="72"/>
        <v>0</v>
      </c>
      <c r="S186" s="660">
        <v>0</v>
      </c>
      <c r="T186" s="649">
        <f t="shared" si="73"/>
        <v>0</v>
      </c>
      <c r="U186" s="649">
        <f t="shared" si="74"/>
        <v>0</v>
      </c>
      <c r="V186" s="650">
        <f t="shared" si="75"/>
        <v>0</v>
      </c>
      <c r="W186" s="655">
        <v>0</v>
      </c>
      <c r="X186" s="656">
        <v>0</v>
      </c>
      <c r="Y186" s="661">
        <v>0</v>
      </c>
      <c r="Z186" s="649">
        <f t="shared" si="76"/>
        <v>0</v>
      </c>
      <c r="AA186" s="649">
        <f t="shared" si="77"/>
        <v>0</v>
      </c>
      <c r="AB186" s="649">
        <f t="shared" si="78"/>
        <v>0</v>
      </c>
      <c r="AC186" s="661">
        <v>0</v>
      </c>
      <c r="AD186" s="649">
        <f t="shared" si="79"/>
        <v>0</v>
      </c>
      <c r="AE186" s="649">
        <f t="shared" si="80"/>
        <v>0</v>
      </c>
      <c r="AF186" s="650">
        <f t="shared" si="81"/>
        <v>0</v>
      </c>
      <c r="AG186" s="655">
        <v>0</v>
      </c>
      <c r="AH186" s="656">
        <v>0</v>
      </c>
      <c r="AI186" s="661">
        <v>0</v>
      </c>
      <c r="AJ186" s="649">
        <f t="shared" si="82"/>
        <v>0</v>
      </c>
      <c r="AK186" s="649">
        <f t="shared" si="83"/>
        <v>0</v>
      </c>
      <c r="AL186" s="649">
        <f t="shared" si="84"/>
        <v>0</v>
      </c>
      <c r="AM186" s="661">
        <v>0</v>
      </c>
      <c r="AN186" s="649">
        <f t="shared" si="85"/>
        <v>0</v>
      </c>
      <c r="AO186" s="649">
        <f t="shared" si="86"/>
        <v>0</v>
      </c>
      <c r="AP186" s="650">
        <f t="shared" si="87"/>
        <v>0</v>
      </c>
      <c r="AQ186" s="655">
        <v>0</v>
      </c>
      <c r="AR186" s="656">
        <v>0</v>
      </c>
      <c r="AS186" s="661">
        <v>0</v>
      </c>
      <c r="AT186" s="649">
        <f t="shared" si="88"/>
        <v>0</v>
      </c>
      <c r="AU186" s="649">
        <f t="shared" si="89"/>
        <v>0</v>
      </c>
      <c r="AV186" s="649">
        <f t="shared" si="90"/>
        <v>0</v>
      </c>
      <c r="AW186" s="661">
        <v>0</v>
      </c>
      <c r="AX186" s="649">
        <f t="shared" si="91"/>
        <v>0</v>
      </c>
      <c r="AY186" s="649">
        <f t="shared" si="92"/>
        <v>0</v>
      </c>
      <c r="AZ186" s="650">
        <f t="shared" si="93"/>
        <v>0</v>
      </c>
      <c r="BA186" s="651">
        <v>1.83</v>
      </c>
      <c r="BB186" s="649">
        <f t="shared" si="94"/>
        <v>0</v>
      </c>
      <c r="BC186" s="649">
        <f t="shared" si="95"/>
        <v>12.81</v>
      </c>
      <c r="BD186" s="649">
        <f t="shared" si="96"/>
        <v>9.15</v>
      </c>
      <c r="BE186" s="650">
        <f t="shared" si="97"/>
        <v>5.49</v>
      </c>
      <c r="BF186" s="651">
        <v>1.18</v>
      </c>
      <c r="BG186" s="649">
        <f t="shared" si="98"/>
        <v>0</v>
      </c>
      <c r="BH186" s="649">
        <f t="shared" si="99"/>
        <v>8.26</v>
      </c>
      <c r="BI186" s="649">
        <f t="shared" si="100"/>
        <v>5.8999999999999995</v>
      </c>
      <c r="BJ186" s="650">
        <f t="shared" si="101"/>
        <v>3.54</v>
      </c>
      <c r="BK186" s="674">
        <v>0</v>
      </c>
      <c r="BL186" s="674">
        <v>0</v>
      </c>
      <c r="BM186" s="675">
        <v>0</v>
      </c>
      <c r="BN186" s="675">
        <v>0</v>
      </c>
      <c r="BO186" s="662">
        <v>0</v>
      </c>
      <c r="BP186" s="662">
        <v>0</v>
      </c>
      <c r="BQ186" s="662">
        <v>0</v>
      </c>
      <c r="BR186" s="675">
        <v>0</v>
      </c>
      <c r="BS186" s="652">
        <f t="shared" si="102"/>
        <v>0</v>
      </c>
      <c r="BT186" s="650">
        <f t="shared" si="103"/>
        <v>0</v>
      </c>
      <c r="BV186" s="668"/>
      <c r="BW186" s="674"/>
      <c r="BX186" s="674"/>
      <c r="BY186" s="675"/>
      <c r="BZ186" s="675"/>
      <c r="CA186" s="662"/>
      <c r="CB186" s="662"/>
      <c r="CC186" s="662"/>
      <c r="CD186" s="675"/>
      <c r="CF186" s="671"/>
      <c r="CG186" s="661"/>
      <c r="CH186" s="661"/>
      <c r="CI186" s="661"/>
      <c r="CJ186" s="88"/>
      <c r="CK186" s="86"/>
      <c r="CL186" s="86"/>
      <c r="CM186" s="87"/>
      <c r="CN186" s="86"/>
      <c r="CO186" s="86"/>
      <c r="CP186" s="86"/>
      <c r="CQ186" s="87"/>
    </row>
    <row r="187" spans="1:95" ht="17.25" customHeight="1" x14ac:dyDescent="0.25">
      <c r="A187" s="664">
        <v>182</v>
      </c>
      <c r="B187" s="647" t="s">
        <v>149</v>
      </c>
      <c r="C187" s="648" t="s">
        <v>729</v>
      </c>
      <c r="D187" s="653">
        <v>425</v>
      </c>
      <c r="E187" s="654">
        <v>0</v>
      </c>
      <c r="F187" s="567">
        <v>19</v>
      </c>
      <c r="G187" s="567">
        <v>18</v>
      </c>
      <c r="H187" s="569">
        <v>8</v>
      </c>
      <c r="I187" s="654">
        <v>0</v>
      </c>
      <c r="J187" s="567">
        <v>21</v>
      </c>
      <c r="K187" s="567">
        <v>21</v>
      </c>
      <c r="L187" s="569">
        <v>0</v>
      </c>
      <c r="M187" s="655">
        <v>0</v>
      </c>
      <c r="N187" s="656">
        <v>0</v>
      </c>
      <c r="O187" s="649">
        <v>0</v>
      </c>
      <c r="P187" s="649">
        <f t="shared" si="70"/>
        <v>0</v>
      </c>
      <c r="Q187" s="649">
        <f t="shared" si="71"/>
        <v>0</v>
      </c>
      <c r="R187" s="649">
        <f t="shared" si="72"/>
        <v>0</v>
      </c>
      <c r="S187" s="660">
        <v>0</v>
      </c>
      <c r="T187" s="649">
        <f t="shared" si="73"/>
        <v>0</v>
      </c>
      <c r="U187" s="649">
        <f t="shared" si="74"/>
        <v>0</v>
      </c>
      <c r="V187" s="650">
        <f t="shared" si="75"/>
        <v>0</v>
      </c>
      <c r="W187" s="655">
        <v>0</v>
      </c>
      <c r="X187" s="656">
        <v>0</v>
      </c>
      <c r="Y187" s="661">
        <v>260264.707246821</v>
      </c>
      <c r="Z187" s="649">
        <f t="shared" si="76"/>
        <v>12393.557487943857</v>
      </c>
      <c r="AA187" s="649">
        <f t="shared" si="77"/>
        <v>0</v>
      </c>
      <c r="AB187" s="649">
        <f t="shared" si="78"/>
        <v>0</v>
      </c>
      <c r="AC187" s="661">
        <v>0</v>
      </c>
      <c r="AD187" s="649">
        <f t="shared" si="79"/>
        <v>0</v>
      </c>
      <c r="AE187" s="649">
        <f t="shared" si="80"/>
        <v>0</v>
      </c>
      <c r="AF187" s="650">
        <f t="shared" si="81"/>
        <v>0</v>
      </c>
      <c r="AG187" s="655">
        <v>0</v>
      </c>
      <c r="AH187" s="656">
        <v>0</v>
      </c>
      <c r="AI187" s="661">
        <v>318494.44602488598</v>
      </c>
      <c r="AJ187" s="649">
        <f t="shared" si="82"/>
        <v>15166.402191661236</v>
      </c>
      <c r="AK187" s="649">
        <f t="shared" si="83"/>
        <v>0</v>
      </c>
      <c r="AL187" s="649">
        <f t="shared" si="84"/>
        <v>0</v>
      </c>
      <c r="AM187" s="661">
        <v>75974.251541580001</v>
      </c>
      <c r="AN187" s="649">
        <f t="shared" si="85"/>
        <v>3617.82150198</v>
      </c>
      <c r="AO187" s="649">
        <f t="shared" si="86"/>
        <v>0</v>
      </c>
      <c r="AP187" s="650">
        <f t="shared" si="87"/>
        <v>0</v>
      </c>
      <c r="AQ187" s="655">
        <v>0</v>
      </c>
      <c r="AR187" s="656">
        <v>0</v>
      </c>
      <c r="AS187" s="661">
        <v>0</v>
      </c>
      <c r="AT187" s="649">
        <f t="shared" si="88"/>
        <v>0</v>
      </c>
      <c r="AU187" s="649">
        <f t="shared" si="89"/>
        <v>0</v>
      </c>
      <c r="AV187" s="649">
        <f t="shared" si="90"/>
        <v>0</v>
      </c>
      <c r="AW187" s="661">
        <v>0</v>
      </c>
      <c r="AX187" s="649">
        <f t="shared" si="91"/>
        <v>0</v>
      </c>
      <c r="AY187" s="649">
        <f t="shared" si="92"/>
        <v>0</v>
      </c>
      <c r="AZ187" s="650">
        <f t="shared" si="93"/>
        <v>0</v>
      </c>
      <c r="BA187" s="651">
        <v>1.76</v>
      </c>
      <c r="BB187" s="649">
        <f t="shared" si="94"/>
        <v>0</v>
      </c>
      <c r="BC187" s="649">
        <f t="shared" si="95"/>
        <v>33.44</v>
      </c>
      <c r="BD187" s="649">
        <f t="shared" si="96"/>
        <v>31.68</v>
      </c>
      <c r="BE187" s="650">
        <f t="shared" si="97"/>
        <v>14.08</v>
      </c>
      <c r="BF187" s="651">
        <v>1.01</v>
      </c>
      <c r="BG187" s="649">
        <f t="shared" si="98"/>
        <v>0</v>
      </c>
      <c r="BH187" s="649">
        <f t="shared" si="99"/>
        <v>19.190000000000001</v>
      </c>
      <c r="BI187" s="649">
        <f t="shared" si="100"/>
        <v>18.18</v>
      </c>
      <c r="BJ187" s="650">
        <f t="shared" si="101"/>
        <v>8.08</v>
      </c>
      <c r="BK187" s="674">
        <v>0</v>
      </c>
      <c r="BL187" s="674">
        <v>0</v>
      </c>
      <c r="BM187" s="675">
        <v>1.6144969856615301</v>
      </c>
      <c r="BN187" s="675">
        <v>0</v>
      </c>
      <c r="BO187" s="662">
        <v>1.9757128367369099</v>
      </c>
      <c r="BP187" s="662">
        <v>0.47129017760156</v>
      </c>
      <c r="BQ187" s="662">
        <v>0</v>
      </c>
      <c r="BR187" s="675">
        <v>0</v>
      </c>
      <c r="BS187" s="652">
        <f t="shared" si="102"/>
        <v>4.0614999999999997</v>
      </c>
      <c r="BT187" s="650">
        <f t="shared" si="103"/>
        <v>654733.40481328778</v>
      </c>
      <c r="BV187" s="668"/>
      <c r="BW187" s="674"/>
      <c r="BX187" s="674"/>
      <c r="BY187" s="675"/>
      <c r="BZ187" s="675"/>
      <c r="CA187" s="662"/>
      <c r="CB187" s="662"/>
      <c r="CC187" s="662"/>
      <c r="CD187" s="675"/>
      <c r="CF187" s="671"/>
      <c r="CG187" s="661"/>
      <c r="CH187" s="661"/>
      <c r="CI187" s="661"/>
      <c r="CJ187" s="88"/>
      <c r="CK187" s="86"/>
      <c r="CL187" s="86"/>
      <c r="CM187" s="87"/>
      <c r="CN187" s="86"/>
      <c r="CO187" s="86"/>
      <c r="CP187" s="86"/>
      <c r="CQ187" s="87"/>
    </row>
    <row r="188" spans="1:95" ht="17.25" customHeight="1" x14ac:dyDescent="0.25">
      <c r="A188" s="664">
        <v>183</v>
      </c>
      <c r="B188" s="647" t="s">
        <v>150</v>
      </c>
      <c r="C188" s="648" t="s">
        <v>730</v>
      </c>
      <c r="D188" s="653">
        <v>3277</v>
      </c>
      <c r="E188" s="654">
        <v>68</v>
      </c>
      <c r="F188" s="567">
        <v>0</v>
      </c>
      <c r="G188" s="567">
        <v>193</v>
      </c>
      <c r="H188" s="569">
        <v>89</v>
      </c>
      <c r="I188" s="654">
        <v>69</v>
      </c>
      <c r="J188" s="567">
        <v>0</v>
      </c>
      <c r="K188" s="567">
        <v>203</v>
      </c>
      <c r="L188" s="569">
        <v>117</v>
      </c>
      <c r="M188" s="655">
        <v>1</v>
      </c>
      <c r="N188" s="656">
        <v>0</v>
      </c>
      <c r="O188" s="649">
        <v>688949.59060028102</v>
      </c>
      <c r="P188" s="649">
        <f t="shared" si="70"/>
        <v>9984.7766753663909</v>
      </c>
      <c r="Q188" s="649">
        <f t="shared" si="71"/>
        <v>9984.7766753663909</v>
      </c>
      <c r="R188" s="649">
        <f t="shared" si="72"/>
        <v>0</v>
      </c>
      <c r="S188" s="660">
        <v>24906.205295491</v>
      </c>
      <c r="T188" s="649">
        <f t="shared" si="73"/>
        <v>360.95949703610142</v>
      </c>
      <c r="U188" s="649">
        <f t="shared" si="74"/>
        <v>360.95949703610142</v>
      </c>
      <c r="V188" s="650">
        <f t="shared" si="75"/>
        <v>0</v>
      </c>
      <c r="W188" s="655">
        <v>0</v>
      </c>
      <c r="X188" s="656">
        <v>0</v>
      </c>
      <c r="Y188" s="661">
        <v>0</v>
      </c>
      <c r="Z188" s="649">
        <f t="shared" si="76"/>
        <v>0</v>
      </c>
      <c r="AA188" s="649">
        <f t="shared" si="77"/>
        <v>0</v>
      </c>
      <c r="AB188" s="649">
        <f t="shared" si="78"/>
        <v>0</v>
      </c>
      <c r="AC188" s="661">
        <v>0</v>
      </c>
      <c r="AD188" s="649">
        <f t="shared" si="79"/>
        <v>0</v>
      </c>
      <c r="AE188" s="649">
        <f t="shared" si="80"/>
        <v>0</v>
      </c>
      <c r="AF188" s="650">
        <f t="shared" si="81"/>
        <v>0</v>
      </c>
      <c r="AG188" s="655">
        <v>10</v>
      </c>
      <c r="AH188" s="656">
        <v>0</v>
      </c>
      <c r="AI188" s="661">
        <v>2158398.2617140301</v>
      </c>
      <c r="AJ188" s="649">
        <f t="shared" si="82"/>
        <v>10632.503752285862</v>
      </c>
      <c r="AK188" s="649">
        <f t="shared" si="83"/>
        <v>106325.03752285862</v>
      </c>
      <c r="AL188" s="649">
        <f t="shared" si="84"/>
        <v>0</v>
      </c>
      <c r="AM188" s="661">
        <v>667200.26426731399</v>
      </c>
      <c r="AN188" s="649">
        <f t="shared" si="85"/>
        <v>3286.7008091985913</v>
      </c>
      <c r="AO188" s="649">
        <f t="shared" si="86"/>
        <v>32867.00809198591</v>
      </c>
      <c r="AP188" s="650">
        <f t="shared" si="87"/>
        <v>0</v>
      </c>
      <c r="AQ188" s="655">
        <v>0</v>
      </c>
      <c r="AR188" s="656">
        <v>0</v>
      </c>
      <c r="AS188" s="661">
        <v>1739265.89514823</v>
      </c>
      <c r="AT188" s="649">
        <f t="shared" si="88"/>
        <v>14865.520471352393</v>
      </c>
      <c r="AU188" s="649">
        <f t="shared" si="89"/>
        <v>0</v>
      </c>
      <c r="AV188" s="649">
        <f t="shared" si="90"/>
        <v>0</v>
      </c>
      <c r="AW188" s="661">
        <v>35074.494992460001</v>
      </c>
      <c r="AX188" s="649">
        <f t="shared" si="91"/>
        <v>299.78200848256409</v>
      </c>
      <c r="AY188" s="649">
        <f t="shared" si="92"/>
        <v>0</v>
      </c>
      <c r="AZ188" s="650">
        <f t="shared" si="93"/>
        <v>0</v>
      </c>
      <c r="BA188" s="651">
        <v>1.29</v>
      </c>
      <c r="BB188" s="649">
        <f t="shared" si="94"/>
        <v>87.72</v>
      </c>
      <c r="BC188" s="649">
        <f t="shared" si="95"/>
        <v>0</v>
      </c>
      <c r="BD188" s="649">
        <f t="shared" si="96"/>
        <v>248.97</v>
      </c>
      <c r="BE188" s="650">
        <f t="shared" si="97"/>
        <v>114.81</v>
      </c>
      <c r="BF188" s="651">
        <v>1.43</v>
      </c>
      <c r="BG188" s="649">
        <f t="shared" si="98"/>
        <v>97.24</v>
      </c>
      <c r="BH188" s="649">
        <f t="shared" si="99"/>
        <v>0</v>
      </c>
      <c r="BI188" s="649">
        <f t="shared" si="100"/>
        <v>275.99</v>
      </c>
      <c r="BJ188" s="650">
        <f t="shared" si="101"/>
        <v>127.27</v>
      </c>
      <c r="BK188" s="674">
        <v>4.2737528613207196</v>
      </c>
      <c r="BL188" s="674">
        <v>0.15450036925561</v>
      </c>
      <c r="BM188" s="675">
        <v>0</v>
      </c>
      <c r="BN188" s="675">
        <v>0</v>
      </c>
      <c r="BO188" s="662">
        <v>13.389166453866</v>
      </c>
      <c r="BP188" s="662">
        <v>4.1388355220617896</v>
      </c>
      <c r="BQ188" s="662">
        <v>10.789167592814399</v>
      </c>
      <c r="BR188" s="675">
        <v>0.21757720068139999</v>
      </c>
      <c r="BS188" s="652">
        <f t="shared" si="102"/>
        <v>32.962999999999916</v>
      </c>
      <c r="BT188" s="650">
        <f t="shared" si="103"/>
        <v>5313794.7120178146</v>
      </c>
      <c r="BV188" s="668"/>
      <c r="BW188" s="674"/>
      <c r="BX188" s="674"/>
      <c r="BY188" s="675"/>
      <c r="BZ188" s="675"/>
      <c r="CA188" s="662"/>
      <c r="CB188" s="662"/>
      <c r="CC188" s="662"/>
      <c r="CD188" s="675"/>
      <c r="CF188" s="671"/>
      <c r="CG188" s="661"/>
      <c r="CH188" s="661"/>
      <c r="CI188" s="661"/>
      <c r="CJ188" s="88"/>
      <c r="CK188" s="86"/>
      <c r="CL188" s="86"/>
      <c r="CM188" s="87"/>
      <c r="CN188" s="86"/>
      <c r="CO188" s="86"/>
      <c r="CP188" s="86"/>
      <c r="CQ188" s="87"/>
    </row>
    <row r="189" spans="1:95" ht="17.25" customHeight="1" x14ac:dyDescent="0.25">
      <c r="A189" s="664">
        <v>184</v>
      </c>
      <c r="B189" s="647" t="s">
        <v>151</v>
      </c>
      <c r="C189" s="648" t="s">
        <v>731</v>
      </c>
      <c r="D189" s="653">
        <v>3044</v>
      </c>
      <c r="E189" s="654">
        <v>53</v>
      </c>
      <c r="F189" s="567">
        <v>0</v>
      </c>
      <c r="G189" s="567">
        <v>153</v>
      </c>
      <c r="H189" s="569">
        <v>84</v>
      </c>
      <c r="I189" s="654">
        <v>53</v>
      </c>
      <c r="J189" s="567">
        <v>0</v>
      </c>
      <c r="K189" s="567">
        <v>159</v>
      </c>
      <c r="L189" s="569">
        <v>108</v>
      </c>
      <c r="M189" s="655">
        <v>0</v>
      </c>
      <c r="N189" s="656">
        <v>0</v>
      </c>
      <c r="O189" s="649">
        <v>523596.20213632</v>
      </c>
      <c r="P189" s="649">
        <f t="shared" si="70"/>
        <v>9879.1736252135852</v>
      </c>
      <c r="Q189" s="649">
        <f t="shared" si="71"/>
        <v>0</v>
      </c>
      <c r="R189" s="649">
        <f t="shared" si="72"/>
        <v>0</v>
      </c>
      <c r="S189" s="660">
        <v>0</v>
      </c>
      <c r="T189" s="649">
        <f t="shared" si="73"/>
        <v>0</v>
      </c>
      <c r="U189" s="649">
        <f t="shared" si="74"/>
        <v>0</v>
      </c>
      <c r="V189" s="650">
        <f t="shared" si="75"/>
        <v>0</v>
      </c>
      <c r="W189" s="655">
        <v>0</v>
      </c>
      <c r="X189" s="656">
        <v>0</v>
      </c>
      <c r="Y189" s="661">
        <v>0</v>
      </c>
      <c r="Z189" s="649">
        <f t="shared" si="76"/>
        <v>0</v>
      </c>
      <c r="AA189" s="649">
        <f t="shared" si="77"/>
        <v>0</v>
      </c>
      <c r="AB189" s="649">
        <f t="shared" si="78"/>
        <v>0</v>
      </c>
      <c r="AC189" s="661">
        <v>0</v>
      </c>
      <c r="AD189" s="649">
        <f t="shared" si="79"/>
        <v>0</v>
      </c>
      <c r="AE189" s="649">
        <f t="shared" si="80"/>
        <v>0</v>
      </c>
      <c r="AF189" s="650">
        <f t="shared" si="81"/>
        <v>0</v>
      </c>
      <c r="AG189" s="655">
        <v>6</v>
      </c>
      <c r="AH189" s="656">
        <v>0</v>
      </c>
      <c r="AI189" s="661">
        <v>1447429.1653346899</v>
      </c>
      <c r="AJ189" s="649">
        <f t="shared" si="82"/>
        <v>9103.3280838659739</v>
      </c>
      <c r="AK189" s="649">
        <f t="shared" si="83"/>
        <v>54619.968503195843</v>
      </c>
      <c r="AL189" s="649">
        <f t="shared" si="84"/>
        <v>0</v>
      </c>
      <c r="AM189" s="661">
        <v>745871.80230434996</v>
      </c>
      <c r="AN189" s="649">
        <f t="shared" si="85"/>
        <v>4691.0176245556604</v>
      </c>
      <c r="AO189" s="649">
        <f t="shared" si="86"/>
        <v>28146.105747333961</v>
      </c>
      <c r="AP189" s="650">
        <f t="shared" si="87"/>
        <v>0</v>
      </c>
      <c r="AQ189" s="655">
        <v>1</v>
      </c>
      <c r="AR189" s="656">
        <v>0</v>
      </c>
      <c r="AS189" s="661">
        <v>1823679.8568849501</v>
      </c>
      <c r="AT189" s="649">
        <f t="shared" si="88"/>
        <v>16885.924600786573</v>
      </c>
      <c r="AU189" s="649">
        <f t="shared" si="89"/>
        <v>16885.924600786573</v>
      </c>
      <c r="AV189" s="649">
        <f t="shared" si="90"/>
        <v>0</v>
      </c>
      <c r="AW189" s="661">
        <v>141472.08887276801</v>
      </c>
      <c r="AX189" s="649">
        <f t="shared" si="91"/>
        <v>1309.9267488219261</v>
      </c>
      <c r="AY189" s="649">
        <f t="shared" si="92"/>
        <v>1309.9267488219261</v>
      </c>
      <c r="AZ189" s="650">
        <f t="shared" si="93"/>
        <v>0</v>
      </c>
      <c r="BA189" s="651">
        <v>1.76</v>
      </c>
      <c r="BB189" s="649">
        <f t="shared" si="94"/>
        <v>93.28</v>
      </c>
      <c r="BC189" s="649">
        <f t="shared" si="95"/>
        <v>0</v>
      </c>
      <c r="BD189" s="649">
        <f t="shared" si="96"/>
        <v>269.28000000000003</v>
      </c>
      <c r="BE189" s="650">
        <f t="shared" si="97"/>
        <v>147.84</v>
      </c>
      <c r="BF189" s="651">
        <v>1.26</v>
      </c>
      <c r="BG189" s="649">
        <f t="shared" si="98"/>
        <v>66.78</v>
      </c>
      <c r="BH189" s="649">
        <f t="shared" si="99"/>
        <v>0</v>
      </c>
      <c r="BI189" s="649">
        <f t="shared" si="100"/>
        <v>192.78</v>
      </c>
      <c r="BJ189" s="650">
        <f t="shared" si="101"/>
        <v>105.84</v>
      </c>
      <c r="BK189" s="674">
        <v>3.2480181388990101</v>
      </c>
      <c r="BL189" s="674">
        <v>0</v>
      </c>
      <c r="BM189" s="675">
        <v>0</v>
      </c>
      <c r="BN189" s="675">
        <v>0</v>
      </c>
      <c r="BO189" s="662">
        <v>8.9788202523183003</v>
      </c>
      <c r="BP189" s="662">
        <v>4.6268577451352302</v>
      </c>
      <c r="BQ189" s="662">
        <v>11.3128117250264</v>
      </c>
      <c r="BR189" s="675">
        <v>0.87759213862106999</v>
      </c>
      <c r="BS189" s="652">
        <f t="shared" si="102"/>
        <v>29.044100000000007</v>
      </c>
      <c r="BT189" s="650">
        <f t="shared" si="103"/>
        <v>4682049.1155330837</v>
      </c>
      <c r="BV189" s="668"/>
      <c r="BW189" s="674"/>
      <c r="BX189" s="674"/>
      <c r="BY189" s="675"/>
      <c r="BZ189" s="675"/>
      <c r="CA189" s="662"/>
      <c r="CB189" s="662"/>
      <c r="CC189" s="662"/>
      <c r="CD189" s="675"/>
      <c r="CF189" s="671"/>
      <c r="CG189" s="661"/>
      <c r="CH189" s="661"/>
      <c r="CI189" s="661"/>
      <c r="CJ189" s="88"/>
      <c r="CK189" s="86"/>
      <c r="CL189" s="86"/>
      <c r="CM189" s="87"/>
      <c r="CN189" s="86"/>
      <c r="CO189" s="86"/>
      <c r="CP189" s="86"/>
      <c r="CQ189" s="87"/>
    </row>
    <row r="190" spans="1:95" ht="17.25" customHeight="1" x14ac:dyDescent="0.25">
      <c r="A190" s="664">
        <v>185</v>
      </c>
      <c r="B190" s="647" t="s">
        <v>152</v>
      </c>
      <c r="C190" s="648" t="s">
        <v>732</v>
      </c>
      <c r="D190" s="653">
        <v>565</v>
      </c>
      <c r="E190" s="654">
        <v>12</v>
      </c>
      <c r="F190" s="567">
        <v>0</v>
      </c>
      <c r="G190" s="567">
        <v>42</v>
      </c>
      <c r="H190" s="569">
        <v>26</v>
      </c>
      <c r="I190" s="654">
        <v>0</v>
      </c>
      <c r="J190" s="567">
        <v>0</v>
      </c>
      <c r="K190" s="567">
        <v>41</v>
      </c>
      <c r="L190" s="569">
        <v>0</v>
      </c>
      <c r="M190" s="655">
        <v>0</v>
      </c>
      <c r="N190" s="656">
        <v>0</v>
      </c>
      <c r="O190" s="649">
        <v>0</v>
      </c>
      <c r="P190" s="649">
        <f t="shared" si="70"/>
        <v>0</v>
      </c>
      <c r="Q190" s="649">
        <f t="shared" si="71"/>
        <v>0</v>
      </c>
      <c r="R190" s="649">
        <f t="shared" si="72"/>
        <v>0</v>
      </c>
      <c r="S190" s="660">
        <v>0</v>
      </c>
      <c r="T190" s="649">
        <f t="shared" si="73"/>
        <v>0</v>
      </c>
      <c r="U190" s="649">
        <f t="shared" si="74"/>
        <v>0</v>
      </c>
      <c r="V190" s="650">
        <f t="shared" si="75"/>
        <v>0</v>
      </c>
      <c r="W190" s="655">
        <v>0</v>
      </c>
      <c r="X190" s="656">
        <v>0</v>
      </c>
      <c r="Y190" s="661">
        <v>0</v>
      </c>
      <c r="Z190" s="649">
        <f t="shared" si="76"/>
        <v>0</v>
      </c>
      <c r="AA190" s="649">
        <f t="shared" si="77"/>
        <v>0</v>
      </c>
      <c r="AB190" s="649">
        <f t="shared" si="78"/>
        <v>0</v>
      </c>
      <c r="AC190" s="661">
        <v>0</v>
      </c>
      <c r="AD190" s="649">
        <f t="shared" si="79"/>
        <v>0</v>
      </c>
      <c r="AE190" s="649">
        <f t="shared" si="80"/>
        <v>0</v>
      </c>
      <c r="AF190" s="650">
        <f t="shared" si="81"/>
        <v>0</v>
      </c>
      <c r="AG190" s="655">
        <v>0</v>
      </c>
      <c r="AH190" s="656">
        <v>0</v>
      </c>
      <c r="AI190" s="661">
        <v>534411.100580659</v>
      </c>
      <c r="AJ190" s="649">
        <f t="shared" si="82"/>
        <v>13034.417087333146</v>
      </c>
      <c r="AK190" s="649">
        <f t="shared" si="83"/>
        <v>0</v>
      </c>
      <c r="AL190" s="649">
        <f t="shared" si="84"/>
        <v>0</v>
      </c>
      <c r="AM190" s="661">
        <v>75749.169570341997</v>
      </c>
      <c r="AN190" s="649">
        <f t="shared" si="85"/>
        <v>1847.5407212278535</v>
      </c>
      <c r="AO190" s="649">
        <f t="shared" si="86"/>
        <v>0</v>
      </c>
      <c r="AP190" s="650">
        <f t="shared" si="87"/>
        <v>0</v>
      </c>
      <c r="AQ190" s="655">
        <v>0</v>
      </c>
      <c r="AR190" s="656">
        <v>0</v>
      </c>
      <c r="AS190" s="661">
        <v>0</v>
      </c>
      <c r="AT190" s="649">
        <f t="shared" si="88"/>
        <v>0</v>
      </c>
      <c r="AU190" s="649">
        <f t="shared" si="89"/>
        <v>0</v>
      </c>
      <c r="AV190" s="649">
        <f t="shared" si="90"/>
        <v>0</v>
      </c>
      <c r="AW190" s="661">
        <v>0</v>
      </c>
      <c r="AX190" s="649">
        <f t="shared" si="91"/>
        <v>0</v>
      </c>
      <c r="AY190" s="649">
        <f t="shared" si="92"/>
        <v>0</v>
      </c>
      <c r="AZ190" s="650">
        <f t="shared" si="93"/>
        <v>0</v>
      </c>
      <c r="BA190" s="651">
        <v>1.8</v>
      </c>
      <c r="BB190" s="649">
        <f t="shared" si="94"/>
        <v>21.6</v>
      </c>
      <c r="BC190" s="649">
        <f t="shared" si="95"/>
        <v>0</v>
      </c>
      <c r="BD190" s="649">
        <f t="shared" si="96"/>
        <v>75.600000000000009</v>
      </c>
      <c r="BE190" s="650">
        <f t="shared" si="97"/>
        <v>46.800000000000004</v>
      </c>
      <c r="BF190" s="651">
        <v>1.2</v>
      </c>
      <c r="BG190" s="649">
        <f t="shared" si="98"/>
        <v>14.399999999999999</v>
      </c>
      <c r="BH190" s="649">
        <f t="shared" si="99"/>
        <v>0</v>
      </c>
      <c r="BI190" s="649">
        <f t="shared" si="100"/>
        <v>50.4</v>
      </c>
      <c r="BJ190" s="650">
        <f t="shared" si="101"/>
        <v>31.2</v>
      </c>
      <c r="BK190" s="674">
        <v>0</v>
      </c>
      <c r="BL190" s="674">
        <v>0</v>
      </c>
      <c r="BM190" s="675">
        <v>0</v>
      </c>
      <c r="BN190" s="675">
        <v>0</v>
      </c>
      <c r="BO190" s="662">
        <v>3.3151060707331999</v>
      </c>
      <c r="BP190" s="662">
        <v>0.46989392926680001</v>
      </c>
      <c r="BQ190" s="662">
        <v>0</v>
      </c>
      <c r="BR190" s="675">
        <v>0</v>
      </c>
      <c r="BS190" s="652">
        <f t="shared" si="102"/>
        <v>3.7849999999999997</v>
      </c>
      <c r="BT190" s="650">
        <f t="shared" si="103"/>
        <v>610160.27015100198</v>
      </c>
      <c r="BV190" s="668"/>
      <c r="BW190" s="674"/>
      <c r="BX190" s="674"/>
      <c r="BY190" s="675"/>
      <c r="BZ190" s="675"/>
      <c r="CA190" s="662"/>
      <c r="CB190" s="662"/>
      <c r="CC190" s="662"/>
      <c r="CD190" s="675"/>
      <c r="CF190" s="671"/>
      <c r="CG190" s="661"/>
      <c r="CH190" s="661"/>
      <c r="CI190" s="661"/>
      <c r="CJ190" s="88"/>
      <c r="CK190" s="86"/>
      <c r="CL190" s="86"/>
      <c r="CM190" s="87"/>
      <c r="CN190" s="86"/>
      <c r="CO190" s="86"/>
      <c r="CP190" s="86"/>
      <c r="CQ190" s="87"/>
    </row>
    <row r="191" spans="1:95" ht="17.25" customHeight="1" x14ac:dyDescent="0.25">
      <c r="A191" s="664">
        <v>186</v>
      </c>
      <c r="B191" s="647" t="s">
        <v>153</v>
      </c>
      <c r="C191" s="648" t="s">
        <v>733</v>
      </c>
      <c r="D191" s="653">
        <v>5766</v>
      </c>
      <c r="E191" s="654">
        <v>113</v>
      </c>
      <c r="F191" s="567">
        <v>0</v>
      </c>
      <c r="G191" s="567">
        <v>316</v>
      </c>
      <c r="H191" s="569">
        <v>190</v>
      </c>
      <c r="I191" s="654">
        <v>128</v>
      </c>
      <c r="J191" s="567">
        <v>0</v>
      </c>
      <c r="K191" s="567">
        <v>390</v>
      </c>
      <c r="L191" s="569">
        <v>220</v>
      </c>
      <c r="M191" s="655">
        <v>6</v>
      </c>
      <c r="N191" s="656">
        <v>0</v>
      </c>
      <c r="O191" s="649">
        <v>1245375.4456567201</v>
      </c>
      <c r="P191" s="649">
        <f t="shared" si="70"/>
        <v>9729.4956691931257</v>
      </c>
      <c r="Q191" s="649">
        <f t="shared" si="71"/>
        <v>58376.974015158754</v>
      </c>
      <c r="R191" s="649">
        <f t="shared" si="72"/>
        <v>0</v>
      </c>
      <c r="S191" s="660">
        <v>121552.967458167</v>
      </c>
      <c r="T191" s="649">
        <f t="shared" si="73"/>
        <v>949.63255826692966</v>
      </c>
      <c r="U191" s="649">
        <f t="shared" si="74"/>
        <v>5697.795349601578</v>
      </c>
      <c r="V191" s="650">
        <f t="shared" si="75"/>
        <v>0</v>
      </c>
      <c r="W191" s="655">
        <v>0</v>
      </c>
      <c r="X191" s="656">
        <v>0</v>
      </c>
      <c r="Y191" s="661">
        <v>0</v>
      </c>
      <c r="Z191" s="649">
        <f t="shared" si="76"/>
        <v>0</v>
      </c>
      <c r="AA191" s="649">
        <f t="shared" si="77"/>
        <v>0</v>
      </c>
      <c r="AB191" s="649">
        <f t="shared" si="78"/>
        <v>0</v>
      </c>
      <c r="AC191" s="661">
        <v>0</v>
      </c>
      <c r="AD191" s="649">
        <f t="shared" si="79"/>
        <v>0</v>
      </c>
      <c r="AE191" s="649">
        <f t="shared" si="80"/>
        <v>0</v>
      </c>
      <c r="AF191" s="650">
        <f t="shared" si="81"/>
        <v>0</v>
      </c>
      <c r="AG191" s="655">
        <v>11</v>
      </c>
      <c r="AH191" s="656">
        <v>0</v>
      </c>
      <c r="AI191" s="661">
        <v>4249578.3315554699</v>
      </c>
      <c r="AJ191" s="649">
        <f t="shared" si="82"/>
        <v>10896.354696296077</v>
      </c>
      <c r="AK191" s="649">
        <f t="shared" si="83"/>
        <v>119859.90165925685</v>
      </c>
      <c r="AL191" s="649">
        <f t="shared" si="84"/>
        <v>0</v>
      </c>
      <c r="AM191" s="661">
        <v>1022607.3589413899</v>
      </c>
      <c r="AN191" s="649">
        <f t="shared" si="85"/>
        <v>2622.0701511317693</v>
      </c>
      <c r="AO191" s="649">
        <f t="shared" si="86"/>
        <v>28842.771662449464</v>
      </c>
      <c r="AP191" s="650">
        <f t="shared" si="87"/>
        <v>0</v>
      </c>
      <c r="AQ191" s="655">
        <v>4</v>
      </c>
      <c r="AR191" s="656">
        <v>0</v>
      </c>
      <c r="AS191" s="661">
        <v>2732971.0449306699</v>
      </c>
      <c r="AT191" s="649">
        <f t="shared" si="88"/>
        <v>12422.595658775772</v>
      </c>
      <c r="AU191" s="649">
        <f t="shared" si="89"/>
        <v>49690.382635103088</v>
      </c>
      <c r="AV191" s="649">
        <f t="shared" si="90"/>
        <v>0</v>
      </c>
      <c r="AW191" s="661">
        <v>21303.999587529001</v>
      </c>
      <c r="AX191" s="649">
        <f t="shared" si="91"/>
        <v>96.836361761495453</v>
      </c>
      <c r="AY191" s="649">
        <f t="shared" si="92"/>
        <v>387.34544704598181</v>
      </c>
      <c r="AZ191" s="650">
        <f t="shared" si="93"/>
        <v>0</v>
      </c>
      <c r="BA191" s="651">
        <v>1.48</v>
      </c>
      <c r="BB191" s="649">
        <f t="shared" si="94"/>
        <v>167.24</v>
      </c>
      <c r="BC191" s="649">
        <f t="shared" si="95"/>
        <v>0</v>
      </c>
      <c r="BD191" s="649">
        <f t="shared" si="96"/>
        <v>467.68</v>
      </c>
      <c r="BE191" s="650">
        <f t="shared" si="97"/>
        <v>281.2</v>
      </c>
      <c r="BF191" s="651">
        <v>1.31</v>
      </c>
      <c r="BG191" s="649">
        <f t="shared" si="98"/>
        <v>148.03</v>
      </c>
      <c r="BH191" s="649">
        <f t="shared" si="99"/>
        <v>0</v>
      </c>
      <c r="BI191" s="649">
        <f t="shared" si="100"/>
        <v>413.96000000000004</v>
      </c>
      <c r="BJ191" s="650">
        <f t="shared" si="101"/>
        <v>248.9</v>
      </c>
      <c r="BK191" s="674">
        <v>7.7254227985773802</v>
      </c>
      <c r="BL191" s="674">
        <v>0.75402808792401999</v>
      </c>
      <c r="BM191" s="675">
        <v>0</v>
      </c>
      <c r="BN191" s="675">
        <v>0</v>
      </c>
      <c r="BO191" s="662">
        <v>26.3613590916971</v>
      </c>
      <c r="BP191" s="662">
        <v>6.34352815635682</v>
      </c>
      <c r="BQ191" s="662">
        <v>16.953407016328001</v>
      </c>
      <c r="BR191" s="675">
        <v>0.13215484911667999</v>
      </c>
      <c r="BS191" s="652">
        <f t="shared" si="102"/>
        <v>58.2699</v>
      </c>
      <c r="BT191" s="650">
        <f t="shared" si="103"/>
        <v>9393389.1481299531</v>
      </c>
      <c r="BV191" s="668"/>
      <c r="BW191" s="674"/>
      <c r="BX191" s="674"/>
      <c r="BY191" s="675"/>
      <c r="BZ191" s="675"/>
      <c r="CA191" s="662"/>
      <c r="CB191" s="662"/>
      <c r="CC191" s="662"/>
      <c r="CD191" s="675"/>
      <c r="CF191" s="671"/>
      <c r="CG191" s="661"/>
      <c r="CH191" s="661"/>
      <c r="CI191" s="661"/>
      <c r="CJ191" s="88"/>
      <c r="CK191" s="86"/>
      <c r="CL191" s="86"/>
      <c r="CM191" s="87"/>
      <c r="CN191" s="86"/>
      <c r="CO191" s="86"/>
      <c r="CP191" s="86"/>
      <c r="CQ191" s="87"/>
    </row>
    <row r="192" spans="1:95" ht="17.25" customHeight="1" x14ac:dyDescent="0.25">
      <c r="A192" s="664">
        <v>187</v>
      </c>
      <c r="B192" s="647" t="s">
        <v>154</v>
      </c>
      <c r="C192" s="648" t="s">
        <v>734</v>
      </c>
      <c r="D192" s="653">
        <v>373</v>
      </c>
      <c r="E192" s="654">
        <v>0</v>
      </c>
      <c r="F192" s="567">
        <v>14</v>
      </c>
      <c r="G192" s="567">
        <v>6</v>
      </c>
      <c r="H192" s="569">
        <v>3</v>
      </c>
      <c r="I192" s="654">
        <v>0</v>
      </c>
      <c r="J192" s="567">
        <v>22</v>
      </c>
      <c r="K192" s="567">
        <v>12</v>
      </c>
      <c r="L192" s="569">
        <v>0</v>
      </c>
      <c r="M192" s="655">
        <v>0</v>
      </c>
      <c r="N192" s="656">
        <v>0</v>
      </c>
      <c r="O192" s="649">
        <v>0</v>
      </c>
      <c r="P192" s="649">
        <f t="shared" si="70"/>
        <v>0</v>
      </c>
      <c r="Q192" s="649">
        <f t="shared" si="71"/>
        <v>0</v>
      </c>
      <c r="R192" s="649">
        <f t="shared" si="72"/>
        <v>0</v>
      </c>
      <c r="S192" s="660">
        <v>0</v>
      </c>
      <c r="T192" s="649">
        <f t="shared" si="73"/>
        <v>0</v>
      </c>
      <c r="U192" s="649">
        <f t="shared" si="74"/>
        <v>0</v>
      </c>
      <c r="V192" s="650">
        <f t="shared" si="75"/>
        <v>0</v>
      </c>
      <c r="W192" s="655">
        <v>0</v>
      </c>
      <c r="X192" s="656">
        <v>0</v>
      </c>
      <c r="Y192" s="661">
        <v>273344.077152916</v>
      </c>
      <c r="Z192" s="649">
        <f t="shared" si="76"/>
        <v>12424.730779678001</v>
      </c>
      <c r="AA192" s="649">
        <f t="shared" si="77"/>
        <v>0</v>
      </c>
      <c r="AB192" s="649">
        <f t="shared" si="78"/>
        <v>0</v>
      </c>
      <c r="AC192" s="661">
        <v>0</v>
      </c>
      <c r="AD192" s="649">
        <f t="shared" si="79"/>
        <v>0</v>
      </c>
      <c r="AE192" s="649">
        <f t="shared" si="80"/>
        <v>0</v>
      </c>
      <c r="AF192" s="650">
        <f t="shared" si="81"/>
        <v>0</v>
      </c>
      <c r="AG192" s="655">
        <v>0</v>
      </c>
      <c r="AH192" s="656">
        <v>0</v>
      </c>
      <c r="AI192" s="661">
        <v>264106.58811551798</v>
      </c>
      <c r="AJ192" s="649">
        <f t="shared" si="82"/>
        <v>22008.882342959831</v>
      </c>
      <c r="AK192" s="649">
        <f t="shared" si="83"/>
        <v>0</v>
      </c>
      <c r="AL192" s="649">
        <f t="shared" si="84"/>
        <v>0</v>
      </c>
      <c r="AM192" s="661">
        <v>62344.134507212999</v>
      </c>
      <c r="AN192" s="649">
        <f t="shared" si="85"/>
        <v>5195.3445422677496</v>
      </c>
      <c r="AO192" s="649">
        <f t="shared" si="86"/>
        <v>0</v>
      </c>
      <c r="AP192" s="650">
        <f t="shared" si="87"/>
        <v>0</v>
      </c>
      <c r="AQ192" s="655">
        <v>0</v>
      </c>
      <c r="AR192" s="656">
        <v>0</v>
      </c>
      <c r="AS192" s="661">
        <v>0</v>
      </c>
      <c r="AT192" s="649">
        <f t="shared" si="88"/>
        <v>0</v>
      </c>
      <c r="AU192" s="649">
        <f t="shared" si="89"/>
        <v>0</v>
      </c>
      <c r="AV192" s="649">
        <f t="shared" si="90"/>
        <v>0</v>
      </c>
      <c r="AW192" s="661">
        <v>0</v>
      </c>
      <c r="AX192" s="649">
        <f t="shared" si="91"/>
        <v>0</v>
      </c>
      <c r="AY192" s="649">
        <f t="shared" si="92"/>
        <v>0</v>
      </c>
      <c r="AZ192" s="650">
        <f t="shared" si="93"/>
        <v>0</v>
      </c>
      <c r="BA192" s="651">
        <v>1.88</v>
      </c>
      <c r="BB192" s="649">
        <f t="shared" si="94"/>
        <v>0</v>
      </c>
      <c r="BC192" s="649">
        <f t="shared" si="95"/>
        <v>26.32</v>
      </c>
      <c r="BD192" s="649">
        <f t="shared" si="96"/>
        <v>11.28</v>
      </c>
      <c r="BE192" s="650">
        <f t="shared" si="97"/>
        <v>5.64</v>
      </c>
      <c r="BF192" s="651">
        <v>1.24</v>
      </c>
      <c r="BG192" s="649">
        <f t="shared" si="98"/>
        <v>0</v>
      </c>
      <c r="BH192" s="649">
        <f t="shared" si="99"/>
        <v>17.36</v>
      </c>
      <c r="BI192" s="649">
        <f t="shared" si="100"/>
        <v>7.4399999999999995</v>
      </c>
      <c r="BJ192" s="650">
        <f t="shared" si="101"/>
        <v>3.7199999999999998</v>
      </c>
      <c r="BK192" s="674">
        <v>0</v>
      </c>
      <c r="BL192" s="674">
        <v>0</v>
      </c>
      <c r="BM192" s="675">
        <v>1.6956320865790599</v>
      </c>
      <c r="BN192" s="675">
        <v>0</v>
      </c>
      <c r="BO192" s="662">
        <v>1.6383292798953399</v>
      </c>
      <c r="BP192" s="662">
        <v>0.38673863352559001</v>
      </c>
      <c r="BQ192" s="662">
        <v>0</v>
      </c>
      <c r="BR192" s="675">
        <v>0</v>
      </c>
      <c r="BS192" s="652">
        <f t="shared" si="102"/>
        <v>3.7206999999999897</v>
      </c>
      <c r="BT192" s="650">
        <f t="shared" si="103"/>
        <v>599794.79977564781</v>
      </c>
      <c r="BV192" s="668"/>
      <c r="BW192" s="674"/>
      <c r="BX192" s="674"/>
      <c r="BY192" s="675"/>
      <c r="BZ192" s="675"/>
      <c r="CA192" s="662"/>
      <c r="CB192" s="662"/>
      <c r="CC192" s="662"/>
      <c r="CD192" s="675"/>
      <c r="CF192" s="671"/>
      <c r="CG192" s="661"/>
      <c r="CH192" s="661"/>
      <c r="CI192" s="661"/>
      <c r="CJ192" s="88"/>
      <c r="CK192" s="86"/>
      <c r="CL192" s="86"/>
      <c r="CM192" s="87"/>
      <c r="CN192" s="86"/>
      <c r="CO192" s="86"/>
      <c r="CP192" s="86"/>
      <c r="CQ192" s="87"/>
    </row>
    <row r="193" spans="1:95" ht="17.25" customHeight="1" x14ac:dyDescent="0.25">
      <c r="A193" s="664">
        <v>188</v>
      </c>
      <c r="B193" s="647" t="s">
        <v>155</v>
      </c>
      <c r="C193" s="648" t="s">
        <v>735</v>
      </c>
      <c r="D193" s="653">
        <v>268</v>
      </c>
      <c r="E193" s="654">
        <v>1</v>
      </c>
      <c r="F193" s="567">
        <v>0</v>
      </c>
      <c r="G193" s="567">
        <v>9</v>
      </c>
      <c r="H193" s="569">
        <v>1</v>
      </c>
      <c r="I193" s="654">
        <v>0</v>
      </c>
      <c r="J193" s="567">
        <v>0</v>
      </c>
      <c r="K193" s="567">
        <v>0</v>
      </c>
      <c r="L193" s="569">
        <v>0</v>
      </c>
      <c r="M193" s="655">
        <v>0</v>
      </c>
      <c r="N193" s="656">
        <v>0</v>
      </c>
      <c r="O193" s="649">
        <v>0</v>
      </c>
      <c r="P193" s="649">
        <f t="shared" si="70"/>
        <v>0</v>
      </c>
      <c r="Q193" s="649">
        <f t="shared" si="71"/>
        <v>0</v>
      </c>
      <c r="R193" s="649">
        <f t="shared" si="72"/>
        <v>0</v>
      </c>
      <c r="S193" s="660">
        <v>0</v>
      </c>
      <c r="T193" s="649">
        <f t="shared" si="73"/>
        <v>0</v>
      </c>
      <c r="U193" s="649">
        <f t="shared" si="74"/>
        <v>0</v>
      </c>
      <c r="V193" s="650">
        <f t="shared" si="75"/>
        <v>0</v>
      </c>
      <c r="W193" s="655">
        <v>0</v>
      </c>
      <c r="X193" s="656">
        <v>0</v>
      </c>
      <c r="Y193" s="661">
        <v>0</v>
      </c>
      <c r="Z193" s="649">
        <f t="shared" si="76"/>
        <v>0</v>
      </c>
      <c r="AA193" s="649">
        <f t="shared" si="77"/>
        <v>0</v>
      </c>
      <c r="AB193" s="649">
        <f t="shared" si="78"/>
        <v>0</v>
      </c>
      <c r="AC193" s="661">
        <v>0</v>
      </c>
      <c r="AD193" s="649">
        <f t="shared" si="79"/>
        <v>0</v>
      </c>
      <c r="AE193" s="649">
        <f t="shared" si="80"/>
        <v>0</v>
      </c>
      <c r="AF193" s="650">
        <f t="shared" si="81"/>
        <v>0</v>
      </c>
      <c r="AG193" s="655">
        <v>0</v>
      </c>
      <c r="AH193" s="656">
        <v>0</v>
      </c>
      <c r="AI193" s="661">
        <v>0</v>
      </c>
      <c r="AJ193" s="649">
        <f t="shared" si="82"/>
        <v>0</v>
      </c>
      <c r="AK193" s="649">
        <f t="shared" si="83"/>
        <v>0</v>
      </c>
      <c r="AL193" s="649">
        <f t="shared" si="84"/>
        <v>0</v>
      </c>
      <c r="AM193" s="661">
        <v>0</v>
      </c>
      <c r="AN193" s="649">
        <f t="shared" si="85"/>
        <v>0</v>
      </c>
      <c r="AO193" s="649">
        <f t="shared" si="86"/>
        <v>0</v>
      </c>
      <c r="AP193" s="650">
        <f t="shared" si="87"/>
        <v>0</v>
      </c>
      <c r="AQ193" s="655">
        <v>0</v>
      </c>
      <c r="AR193" s="656">
        <v>0</v>
      </c>
      <c r="AS193" s="661">
        <v>0</v>
      </c>
      <c r="AT193" s="649">
        <f t="shared" si="88"/>
        <v>0</v>
      </c>
      <c r="AU193" s="649">
        <f t="shared" si="89"/>
        <v>0</v>
      </c>
      <c r="AV193" s="649">
        <f t="shared" si="90"/>
        <v>0</v>
      </c>
      <c r="AW193" s="661">
        <v>0</v>
      </c>
      <c r="AX193" s="649">
        <f t="shared" si="91"/>
        <v>0</v>
      </c>
      <c r="AY193" s="649">
        <f t="shared" si="92"/>
        <v>0</v>
      </c>
      <c r="AZ193" s="650">
        <f t="shared" si="93"/>
        <v>0</v>
      </c>
      <c r="BA193" s="651">
        <v>1.33</v>
      </c>
      <c r="BB193" s="649">
        <f t="shared" si="94"/>
        <v>1.33</v>
      </c>
      <c r="BC193" s="649">
        <f t="shared" si="95"/>
        <v>0</v>
      </c>
      <c r="BD193" s="649">
        <f t="shared" si="96"/>
        <v>11.97</v>
      </c>
      <c r="BE193" s="650">
        <f t="shared" si="97"/>
        <v>1.33</v>
      </c>
      <c r="BF193" s="651">
        <v>1.1599999999999999</v>
      </c>
      <c r="BG193" s="649">
        <f t="shared" si="98"/>
        <v>1.1599999999999999</v>
      </c>
      <c r="BH193" s="649">
        <f t="shared" si="99"/>
        <v>0</v>
      </c>
      <c r="BI193" s="649">
        <f t="shared" si="100"/>
        <v>10.44</v>
      </c>
      <c r="BJ193" s="650">
        <f t="shared" si="101"/>
        <v>1.1599999999999999</v>
      </c>
      <c r="BK193" s="674">
        <v>0</v>
      </c>
      <c r="BL193" s="674">
        <v>0</v>
      </c>
      <c r="BM193" s="675">
        <v>0</v>
      </c>
      <c r="BN193" s="675">
        <v>0</v>
      </c>
      <c r="BO193" s="662">
        <v>0</v>
      </c>
      <c r="BP193" s="662">
        <v>0</v>
      </c>
      <c r="BQ193" s="662">
        <v>0</v>
      </c>
      <c r="BR193" s="675">
        <v>0</v>
      </c>
      <c r="BS193" s="652">
        <f t="shared" si="102"/>
        <v>0</v>
      </c>
      <c r="BT193" s="650">
        <f t="shared" si="103"/>
        <v>0</v>
      </c>
      <c r="BV193" s="668"/>
      <c r="BW193" s="674"/>
      <c r="BX193" s="674"/>
      <c r="BY193" s="675"/>
      <c r="BZ193" s="675"/>
      <c r="CA193" s="662"/>
      <c r="CB193" s="662"/>
      <c r="CC193" s="662"/>
      <c r="CD193" s="675"/>
      <c r="CF193" s="671"/>
      <c r="CG193" s="661"/>
      <c r="CH193" s="661"/>
      <c r="CI193" s="661"/>
      <c r="CJ193" s="88"/>
      <c r="CK193" s="86"/>
      <c r="CL193" s="86"/>
      <c r="CM193" s="87"/>
      <c r="CN193" s="86"/>
      <c r="CO193" s="86"/>
      <c r="CP193" s="86"/>
      <c r="CQ193" s="87"/>
    </row>
    <row r="194" spans="1:95" ht="17.25" customHeight="1" x14ac:dyDescent="0.25">
      <c r="A194" s="664">
        <v>189</v>
      </c>
      <c r="B194" s="647" t="s">
        <v>156</v>
      </c>
      <c r="C194" s="648" t="s">
        <v>736</v>
      </c>
      <c r="D194" s="653">
        <v>161</v>
      </c>
      <c r="E194" s="654">
        <v>4</v>
      </c>
      <c r="F194" s="567">
        <v>0</v>
      </c>
      <c r="G194" s="567">
        <v>10</v>
      </c>
      <c r="H194" s="569">
        <v>8</v>
      </c>
      <c r="I194" s="654">
        <v>0</v>
      </c>
      <c r="J194" s="567">
        <v>0</v>
      </c>
      <c r="K194" s="567">
        <v>10</v>
      </c>
      <c r="L194" s="569">
        <v>0</v>
      </c>
      <c r="M194" s="655">
        <v>0</v>
      </c>
      <c r="N194" s="656">
        <v>0</v>
      </c>
      <c r="O194" s="649">
        <v>0</v>
      </c>
      <c r="P194" s="649">
        <f t="shared" si="70"/>
        <v>0</v>
      </c>
      <c r="Q194" s="649">
        <f t="shared" si="71"/>
        <v>0</v>
      </c>
      <c r="R194" s="649">
        <f t="shared" si="72"/>
        <v>0</v>
      </c>
      <c r="S194" s="660">
        <v>0</v>
      </c>
      <c r="T194" s="649">
        <f t="shared" si="73"/>
        <v>0</v>
      </c>
      <c r="U194" s="649">
        <f t="shared" si="74"/>
        <v>0</v>
      </c>
      <c r="V194" s="650">
        <f t="shared" si="75"/>
        <v>0</v>
      </c>
      <c r="W194" s="655">
        <v>0</v>
      </c>
      <c r="X194" s="656">
        <v>0</v>
      </c>
      <c r="Y194" s="661">
        <v>0</v>
      </c>
      <c r="Z194" s="649">
        <f t="shared" si="76"/>
        <v>0</v>
      </c>
      <c r="AA194" s="649">
        <f t="shared" si="77"/>
        <v>0</v>
      </c>
      <c r="AB194" s="649">
        <f t="shared" si="78"/>
        <v>0</v>
      </c>
      <c r="AC194" s="661">
        <v>0</v>
      </c>
      <c r="AD194" s="649">
        <f t="shared" si="79"/>
        <v>0</v>
      </c>
      <c r="AE194" s="649">
        <f t="shared" si="80"/>
        <v>0</v>
      </c>
      <c r="AF194" s="650">
        <f t="shared" si="81"/>
        <v>0</v>
      </c>
      <c r="AG194" s="655">
        <v>0</v>
      </c>
      <c r="AH194" s="656">
        <v>0</v>
      </c>
      <c r="AI194" s="661">
        <v>266809.240074848</v>
      </c>
      <c r="AJ194" s="649">
        <f t="shared" si="82"/>
        <v>26680.924007484798</v>
      </c>
      <c r="AK194" s="649">
        <f t="shared" si="83"/>
        <v>0</v>
      </c>
      <c r="AL194" s="649">
        <f t="shared" si="84"/>
        <v>0</v>
      </c>
      <c r="AM194" s="661">
        <v>17910.725352021</v>
      </c>
      <c r="AN194" s="649">
        <f t="shared" si="85"/>
        <v>1791.0725352021</v>
      </c>
      <c r="AO194" s="649">
        <f t="shared" si="86"/>
        <v>0</v>
      </c>
      <c r="AP194" s="650">
        <f t="shared" si="87"/>
        <v>0</v>
      </c>
      <c r="AQ194" s="655">
        <v>0</v>
      </c>
      <c r="AR194" s="656">
        <v>0</v>
      </c>
      <c r="AS194" s="661">
        <v>0</v>
      </c>
      <c r="AT194" s="649">
        <f t="shared" si="88"/>
        <v>0</v>
      </c>
      <c r="AU194" s="649">
        <f t="shared" si="89"/>
        <v>0</v>
      </c>
      <c r="AV194" s="649">
        <f t="shared" si="90"/>
        <v>0</v>
      </c>
      <c r="AW194" s="661">
        <v>0</v>
      </c>
      <c r="AX194" s="649">
        <f t="shared" si="91"/>
        <v>0</v>
      </c>
      <c r="AY194" s="649">
        <f t="shared" si="92"/>
        <v>0</v>
      </c>
      <c r="AZ194" s="650">
        <f t="shared" si="93"/>
        <v>0</v>
      </c>
      <c r="BA194" s="651">
        <v>2.73</v>
      </c>
      <c r="BB194" s="649">
        <f t="shared" si="94"/>
        <v>10.92</v>
      </c>
      <c r="BC194" s="649">
        <f t="shared" si="95"/>
        <v>0</v>
      </c>
      <c r="BD194" s="649">
        <f t="shared" si="96"/>
        <v>27.3</v>
      </c>
      <c r="BE194" s="650">
        <f t="shared" si="97"/>
        <v>21.84</v>
      </c>
      <c r="BF194" s="651">
        <v>1.03</v>
      </c>
      <c r="BG194" s="649">
        <f t="shared" si="98"/>
        <v>4.12</v>
      </c>
      <c r="BH194" s="649">
        <f t="shared" si="99"/>
        <v>0</v>
      </c>
      <c r="BI194" s="649">
        <f t="shared" si="100"/>
        <v>10.3</v>
      </c>
      <c r="BJ194" s="650">
        <f t="shared" si="101"/>
        <v>8.24</v>
      </c>
      <c r="BK194" s="674">
        <v>0</v>
      </c>
      <c r="BL194" s="674">
        <v>0</v>
      </c>
      <c r="BM194" s="675">
        <v>0</v>
      </c>
      <c r="BN194" s="675">
        <v>0</v>
      </c>
      <c r="BO194" s="662">
        <v>1.65509460888592</v>
      </c>
      <c r="BP194" s="662">
        <v>0.11110539111407999</v>
      </c>
      <c r="BQ194" s="662">
        <v>0</v>
      </c>
      <c r="BR194" s="675">
        <v>0</v>
      </c>
      <c r="BS194" s="652">
        <f t="shared" si="102"/>
        <v>1.7662</v>
      </c>
      <c r="BT194" s="650">
        <f t="shared" si="103"/>
        <v>284719.96542686917</v>
      </c>
      <c r="BV194" s="668"/>
      <c r="BW194" s="674"/>
      <c r="BX194" s="674"/>
      <c r="BY194" s="675"/>
      <c r="BZ194" s="675"/>
      <c r="CA194" s="662"/>
      <c r="CB194" s="662"/>
      <c r="CC194" s="662"/>
      <c r="CD194" s="675"/>
      <c r="CF194" s="671"/>
      <c r="CG194" s="661"/>
      <c r="CH194" s="661"/>
      <c r="CI194" s="661"/>
      <c r="CJ194" s="88"/>
      <c r="CK194" s="86"/>
      <c r="CL194" s="86"/>
      <c r="CM194" s="87"/>
      <c r="CN194" s="86"/>
      <c r="CO194" s="86"/>
      <c r="CP194" s="86"/>
      <c r="CQ194" s="87"/>
    </row>
    <row r="195" spans="1:95" ht="17.25" customHeight="1" x14ac:dyDescent="0.25">
      <c r="A195" s="664">
        <v>190</v>
      </c>
      <c r="B195" s="647" t="s">
        <v>484</v>
      </c>
      <c r="C195" s="648" t="s">
        <v>737</v>
      </c>
      <c r="D195" s="653">
        <v>200</v>
      </c>
      <c r="E195" s="654">
        <v>5</v>
      </c>
      <c r="F195" s="567">
        <v>0</v>
      </c>
      <c r="G195" s="567">
        <v>12</v>
      </c>
      <c r="H195" s="569">
        <v>5</v>
      </c>
      <c r="I195" s="654">
        <v>0</v>
      </c>
      <c r="J195" s="567">
        <v>0</v>
      </c>
      <c r="K195" s="567">
        <v>0</v>
      </c>
      <c r="L195" s="569">
        <v>0</v>
      </c>
      <c r="M195" s="655">
        <v>0</v>
      </c>
      <c r="N195" s="656">
        <v>0</v>
      </c>
      <c r="O195" s="649">
        <v>0</v>
      </c>
      <c r="P195" s="649">
        <f t="shared" si="70"/>
        <v>0</v>
      </c>
      <c r="Q195" s="649">
        <f t="shared" si="71"/>
        <v>0</v>
      </c>
      <c r="R195" s="649">
        <f t="shared" si="72"/>
        <v>0</v>
      </c>
      <c r="S195" s="660">
        <v>0</v>
      </c>
      <c r="T195" s="649">
        <f t="shared" si="73"/>
        <v>0</v>
      </c>
      <c r="U195" s="649">
        <f t="shared" si="74"/>
        <v>0</v>
      </c>
      <c r="V195" s="650">
        <f t="shared" si="75"/>
        <v>0</v>
      </c>
      <c r="W195" s="655">
        <v>0</v>
      </c>
      <c r="X195" s="656">
        <v>0</v>
      </c>
      <c r="Y195" s="661">
        <v>0</v>
      </c>
      <c r="Z195" s="649">
        <f t="shared" si="76"/>
        <v>0</v>
      </c>
      <c r="AA195" s="649">
        <f t="shared" si="77"/>
        <v>0</v>
      </c>
      <c r="AB195" s="649">
        <f t="shared" si="78"/>
        <v>0</v>
      </c>
      <c r="AC195" s="661">
        <v>0</v>
      </c>
      <c r="AD195" s="649">
        <f t="shared" si="79"/>
        <v>0</v>
      </c>
      <c r="AE195" s="649">
        <f t="shared" si="80"/>
        <v>0</v>
      </c>
      <c r="AF195" s="650">
        <f t="shared" si="81"/>
        <v>0</v>
      </c>
      <c r="AG195" s="655">
        <v>0</v>
      </c>
      <c r="AH195" s="656">
        <v>0</v>
      </c>
      <c r="AI195" s="661">
        <v>0</v>
      </c>
      <c r="AJ195" s="649">
        <f t="shared" si="82"/>
        <v>0</v>
      </c>
      <c r="AK195" s="649">
        <f t="shared" si="83"/>
        <v>0</v>
      </c>
      <c r="AL195" s="649">
        <f t="shared" si="84"/>
        <v>0</v>
      </c>
      <c r="AM195" s="661">
        <v>0</v>
      </c>
      <c r="AN195" s="649">
        <f t="shared" si="85"/>
        <v>0</v>
      </c>
      <c r="AO195" s="649">
        <f t="shared" si="86"/>
        <v>0</v>
      </c>
      <c r="AP195" s="650">
        <f t="shared" si="87"/>
        <v>0</v>
      </c>
      <c r="AQ195" s="655">
        <v>0</v>
      </c>
      <c r="AR195" s="656">
        <v>0</v>
      </c>
      <c r="AS195" s="661">
        <v>0</v>
      </c>
      <c r="AT195" s="649">
        <f t="shared" si="88"/>
        <v>0</v>
      </c>
      <c r="AU195" s="649">
        <f t="shared" si="89"/>
        <v>0</v>
      </c>
      <c r="AV195" s="649">
        <f t="shared" si="90"/>
        <v>0</v>
      </c>
      <c r="AW195" s="661">
        <v>0</v>
      </c>
      <c r="AX195" s="649">
        <f t="shared" si="91"/>
        <v>0</v>
      </c>
      <c r="AY195" s="649">
        <f t="shared" si="92"/>
        <v>0</v>
      </c>
      <c r="AZ195" s="650">
        <f t="shared" si="93"/>
        <v>0</v>
      </c>
      <c r="BA195" s="651">
        <v>1.68</v>
      </c>
      <c r="BB195" s="649">
        <f t="shared" si="94"/>
        <v>8.4</v>
      </c>
      <c r="BC195" s="649">
        <f t="shared" si="95"/>
        <v>0</v>
      </c>
      <c r="BD195" s="649">
        <f t="shared" si="96"/>
        <v>20.16</v>
      </c>
      <c r="BE195" s="650">
        <f t="shared" si="97"/>
        <v>8.4</v>
      </c>
      <c r="BF195" s="651">
        <v>1.07</v>
      </c>
      <c r="BG195" s="649">
        <f t="shared" si="98"/>
        <v>5.3500000000000005</v>
      </c>
      <c r="BH195" s="649">
        <f t="shared" si="99"/>
        <v>0</v>
      </c>
      <c r="BI195" s="649">
        <f t="shared" si="100"/>
        <v>12.84</v>
      </c>
      <c r="BJ195" s="650">
        <f t="shared" si="101"/>
        <v>5.3500000000000005</v>
      </c>
      <c r="BK195" s="674">
        <v>0</v>
      </c>
      <c r="BL195" s="674">
        <v>0</v>
      </c>
      <c r="BM195" s="675">
        <v>0</v>
      </c>
      <c r="BN195" s="675">
        <v>0</v>
      </c>
      <c r="BO195" s="662">
        <v>0</v>
      </c>
      <c r="BP195" s="662">
        <v>0</v>
      </c>
      <c r="BQ195" s="662">
        <v>0</v>
      </c>
      <c r="BR195" s="675">
        <v>0</v>
      </c>
      <c r="BS195" s="652">
        <f t="shared" si="102"/>
        <v>0</v>
      </c>
      <c r="BT195" s="650">
        <f t="shared" si="103"/>
        <v>0</v>
      </c>
      <c r="BV195" s="668"/>
      <c r="BW195" s="674"/>
      <c r="BX195" s="674"/>
      <c r="BY195" s="675"/>
      <c r="BZ195" s="675"/>
      <c r="CA195" s="662"/>
      <c r="CB195" s="662"/>
      <c r="CC195" s="662"/>
      <c r="CD195" s="675"/>
      <c r="CF195" s="671"/>
      <c r="CG195" s="661"/>
      <c r="CH195" s="661"/>
      <c r="CI195" s="661"/>
      <c r="CJ195" s="88"/>
      <c r="CK195" s="86"/>
      <c r="CL195" s="86"/>
      <c r="CM195" s="87"/>
      <c r="CN195" s="86"/>
      <c r="CO195" s="86"/>
      <c r="CP195" s="86"/>
      <c r="CQ195" s="87"/>
    </row>
    <row r="196" spans="1:95" ht="17.25" customHeight="1" x14ac:dyDescent="0.25">
      <c r="A196" s="664">
        <v>191</v>
      </c>
      <c r="B196" s="647" t="s">
        <v>157</v>
      </c>
      <c r="C196" s="648" t="s">
        <v>738</v>
      </c>
      <c r="D196" s="653">
        <v>1378</v>
      </c>
      <c r="E196" s="654">
        <v>31</v>
      </c>
      <c r="F196" s="567">
        <v>0</v>
      </c>
      <c r="G196" s="567">
        <v>97</v>
      </c>
      <c r="H196" s="569">
        <v>45</v>
      </c>
      <c r="I196" s="654">
        <v>31</v>
      </c>
      <c r="J196" s="567">
        <v>0</v>
      </c>
      <c r="K196" s="567">
        <v>99</v>
      </c>
      <c r="L196" s="569">
        <v>0</v>
      </c>
      <c r="M196" s="655">
        <v>0</v>
      </c>
      <c r="N196" s="656">
        <v>0</v>
      </c>
      <c r="O196" s="649">
        <v>355855.14915158198</v>
      </c>
      <c r="P196" s="649">
        <f t="shared" si="70"/>
        <v>11479.198359728451</v>
      </c>
      <c r="Q196" s="649">
        <f t="shared" si="71"/>
        <v>0</v>
      </c>
      <c r="R196" s="649">
        <f t="shared" si="72"/>
        <v>0</v>
      </c>
      <c r="S196" s="660">
        <v>12524.922433906</v>
      </c>
      <c r="T196" s="649">
        <f t="shared" si="73"/>
        <v>404.02975593245162</v>
      </c>
      <c r="U196" s="649">
        <f t="shared" si="74"/>
        <v>0</v>
      </c>
      <c r="V196" s="650">
        <f t="shared" si="75"/>
        <v>0</v>
      </c>
      <c r="W196" s="655">
        <v>0</v>
      </c>
      <c r="X196" s="656">
        <v>0</v>
      </c>
      <c r="Y196" s="661">
        <v>0</v>
      </c>
      <c r="Z196" s="649">
        <f t="shared" si="76"/>
        <v>0</v>
      </c>
      <c r="AA196" s="649">
        <f t="shared" si="77"/>
        <v>0</v>
      </c>
      <c r="AB196" s="649">
        <f t="shared" si="78"/>
        <v>0</v>
      </c>
      <c r="AC196" s="661">
        <v>0</v>
      </c>
      <c r="AD196" s="649">
        <f t="shared" si="79"/>
        <v>0</v>
      </c>
      <c r="AE196" s="649">
        <f t="shared" si="80"/>
        <v>0</v>
      </c>
      <c r="AF196" s="650">
        <f t="shared" si="81"/>
        <v>0</v>
      </c>
      <c r="AG196" s="655">
        <v>0</v>
      </c>
      <c r="AH196" s="656">
        <v>0</v>
      </c>
      <c r="AI196" s="661">
        <v>1102789.5990615899</v>
      </c>
      <c r="AJ196" s="649">
        <f t="shared" si="82"/>
        <v>11139.28887941</v>
      </c>
      <c r="AK196" s="649">
        <f t="shared" si="83"/>
        <v>0</v>
      </c>
      <c r="AL196" s="649">
        <f t="shared" si="84"/>
        <v>0</v>
      </c>
      <c r="AM196" s="661">
        <v>209310.04829323999</v>
      </c>
      <c r="AN196" s="649">
        <f t="shared" si="85"/>
        <v>2114.2429120529291</v>
      </c>
      <c r="AO196" s="649">
        <f t="shared" si="86"/>
        <v>0</v>
      </c>
      <c r="AP196" s="650">
        <f t="shared" si="87"/>
        <v>0</v>
      </c>
      <c r="AQ196" s="655">
        <v>0</v>
      </c>
      <c r="AR196" s="656">
        <v>0</v>
      </c>
      <c r="AS196" s="661">
        <v>0</v>
      </c>
      <c r="AT196" s="649">
        <f t="shared" si="88"/>
        <v>0</v>
      </c>
      <c r="AU196" s="649">
        <f t="shared" si="89"/>
        <v>0</v>
      </c>
      <c r="AV196" s="649">
        <f t="shared" si="90"/>
        <v>0</v>
      </c>
      <c r="AW196" s="661">
        <v>0</v>
      </c>
      <c r="AX196" s="649">
        <f t="shared" si="91"/>
        <v>0</v>
      </c>
      <c r="AY196" s="649">
        <f t="shared" si="92"/>
        <v>0</v>
      </c>
      <c r="AZ196" s="650">
        <f t="shared" si="93"/>
        <v>0</v>
      </c>
      <c r="BA196" s="651">
        <v>1.73</v>
      </c>
      <c r="BB196" s="649">
        <f t="shared" si="94"/>
        <v>53.63</v>
      </c>
      <c r="BC196" s="649">
        <f t="shared" si="95"/>
        <v>0</v>
      </c>
      <c r="BD196" s="649">
        <f t="shared" si="96"/>
        <v>167.81</v>
      </c>
      <c r="BE196" s="650">
        <f t="shared" si="97"/>
        <v>77.849999999999994</v>
      </c>
      <c r="BF196" s="651">
        <v>1.22</v>
      </c>
      <c r="BG196" s="649">
        <f t="shared" si="98"/>
        <v>37.82</v>
      </c>
      <c r="BH196" s="649">
        <f t="shared" si="99"/>
        <v>0</v>
      </c>
      <c r="BI196" s="649">
        <f t="shared" si="100"/>
        <v>118.34</v>
      </c>
      <c r="BJ196" s="650">
        <f t="shared" si="101"/>
        <v>54.9</v>
      </c>
      <c r="BK196" s="674">
        <v>2.2074720453454102</v>
      </c>
      <c r="BL196" s="674">
        <v>7.7695703459359999E-2</v>
      </c>
      <c r="BM196" s="675">
        <v>0</v>
      </c>
      <c r="BN196" s="675">
        <v>0</v>
      </c>
      <c r="BO196" s="662">
        <v>6.8409216998267199</v>
      </c>
      <c r="BP196" s="662">
        <v>1.2984105513685</v>
      </c>
      <c r="BQ196" s="662">
        <v>0</v>
      </c>
      <c r="BR196" s="675">
        <v>0</v>
      </c>
      <c r="BS196" s="652">
        <f t="shared" si="102"/>
        <v>10.424499999999989</v>
      </c>
      <c r="BT196" s="650">
        <f t="shared" si="103"/>
        <v>1680479.7189403207</v>
      </c>
      <c r="BV196" s="668"/>
      <c r="BW196" s="674"/>
      <c r="BX196" s="674"/>
      <c r="BY196" s="675"/>
      <c r="BZ196" s="675"/>
      <c r="CA196" s="662"/>
      <c r="CB196" s="662"/>
      <c r="CC196" s="662"/>
      <c r="CD196" s="675"/>
      <c r="CF196" s="671"/>
      <c r="CG196" s="661"/>
      <c r="CH196" s="661"/>
      <c r="CI196" s="661"/>
      <c r="CJ196" s="88"/>
      <c r="CK196" s="86"/>
      <c r="CL196" s="86"/>
      <c r="CM196" s="87"/>
      <c r="CN196" s="86"/>
      <c r="CO196" s="86"/>
      <c r="CP196" s="86"/>
      <c r="CQ196" s="87"/>
    </row>
    <row r="197" spans="1:95" ht="17.25" customHeight="1" x14ac:dyDescent="0.25">
      <c r="A197" s="664">
        <v>192</v>
      </c>
      <c r="B197" s="647" t="s">
        <v>158</v>
      </c>
      <c r="C197" s="648" t="s">
        <v>739</v>
      </c>
      <c r="D197" s="653">
        <v>528</v>
      </c>
      <c r="E197" s="654">
        <v>11</v>
      </c>
      <c r="F197" s="567">
        <v>0</v>
      </c>
      <c r="G197" s="567">
        <v>32</v>
      </c>
      <c r="H197" s="569">
        <v>20</v>
      </c>
      <c r="I197" s="654">
        <v>0</v>
      </c>
      <c r="J197" s="567">
        <v>0</v>
      </c>
      <c r="K197" s="567">
        <v>0</v>
      </c>
      <c r="L197" s="569">
        <v>0</v>
      </c>
      <c r="M197" s="655">
        <v>0</v>
      </c>
      <c r="N197" s="656">
        <v>0</v>
      </c>
      <c r="O197" s="649">
        <v>0</v>
      </c>
      <c r="P197" s="649">
        <f t="shared" si="70"/>
        <v>0</v>
      </c>
      <c r="Q197" s="649">
        <f t="shared" si="71"/>
        <v>0</v>
      </c>
      <c r="R197" s="649">
        <f t="shared" si="72"/>
        <v>0</v>
      </c>
      <c r="S197" s="660">
        <v>0</v>
      </c>
      <c r="T197" s="649">
        <f t="shared" si="73"/>
        <v>0</v>
      </c>
      <c r="U197" s="649">
        <f t="shared" si="74"/>
        <v>0</v>
      </c>
      <c r="V197" s="650">
        <f t="shared" si="75"/>
        <v>0</v>
      </c>
      <c r="W197" s="655">
        <v>0</v>
      </c>
      <c r="X197" s="656">
        <v>0</v>
      </c>
      <c r="Y197" s="661">
        <v>0</v>
      </c>
      <c r="Z197" s="649">
        <f t="shared" si="76"/>
        <v>0</v>
      </c>
      <c r="AA197" s="649">
        <f t="shared" si="77"/>
        <v>0</v>
      </c>
      <c r="AB197" s="649">
        <f t="shared" si="78"/>
        <v>0</v>
      </c>
      <c r="AC197" s="661">
        <v>0</v>
      </c>
      <c r="AD197" s="649">
        <f t="shared" si="79"/>
        <v>0</v>
      </c>
      <c r="AE197" s="649">
        <f t="shared" si="80"/>
        <v>0</v>
      </c>
      <c r="AF197" s="650">
        <f t="shared" si="81"/>
        <v>0</v>
      </c>
      <c r="AG197" s="655">
        <v>0</v>
      </c>
      <c r="AH197" s="656">
        <v>0</v>
      </c>
      <c r="AI197" s="661">
        <v>0</v>
      </c>
      <c r="AJ197" s="649">
        <f t="shared" si="82"/>
        <v>0</v>
      </c>
      <c r="AK197" s="649">
        <f t="shared" si="83"/>
        <v>0</v>
      </c>
      <c r="AL197" s="649">
        <f t="shared" si="84"/>
        <v>0</v>
      </c>
      <c r="AM197" s="661">
        <v>0</v>
      </c>
      <c r="AN197" s="649">
        <f t="shared" si="85"/>
        <v>0</v>
      </c>
      <c r="AO197" s="649">
        <f t="shared" si="86"/>
        <v>0</v>
      </c>
      <c r="AP197" s="650">
        <f t="shared" si="87"/>
        <v>0</v>
      </c>
      <c r="AQ197" s="655">
        <v>0</v>
      </c>
      <c r="AR197" s="656">
        <v>0</v>
      </c>
      <c r="AS197" s="661">
        <v>0</v>
      </c>
      <c r="AT197" s="649">
        <f t="shared" si="88"/>
        <v>0</v>
      </c>
      <c r="AU197" s="649">
        <f t="shared" si="89"/>
        <v>0</v>
      </c>
      <c r="AV197" s="649">
        <f t="shared" si="90"/>
        <v>0</v>
      </c>
      <c r="AW197" s="661">
        <v>0</v>
      </c>
      <c r="AX197" s="649">
        <f t="shared" si="91"/>
        <v>0</v>
      </c>
      <c r="AY197" s="649">
        <f t="shared" si="92"/>
        <v>0</v>
      </c>
      <c r="AZ197" s="650">
        <f t="shared" si="93"/>
        <v>0</v>
      </c>
      <c r="BA197" s="651">
        <v>1.68</v>
      </c>
      <c r="BB197" s="649">
        <f t="shared" si="94"/>
        <v>18.48</v>
      </c>
      <c r="BC197" s="649">
        <f t="shared" si="95"/>
        <v>0</v>
      </c>
      <c r="BD197" s="649">
        <f t="shared" si="96"/>
        <v>53.76</v>
      </c>
      <c r="BE197" s="650">
        <f t="shared" si="97"/>
        <v>33.6</v>
      </c>
      <c r="BF197" s="651">
        <v>1.25</v>
      </c>
      <c r="BG197" s="649">
        <f t="shared" si="98"/>
        <v>13.75</v>
      </c>
      <c r="BH197" s="649">
        <f t="shared" si="99"/>
        <v>0</v>
      </c>
      <c r="BI197" s="649">
        <f t="shared" si="100"/>
        <v>40</v>
      </c>
      <c r="BJ197" s="650">
        <f t="shared" si="101"/>
        <v>25</v>
      </c>
      <c r="BK197" s="674">
        <v>0</v>
      </c>
      <c r="BL197" s="674">
        <v>0</v>
      </c>
      <c r="BM197" s="675">
        <v>0</v>
      </c>
      <c r="BN197" s="675">
        <v>0</v>
      </c>
      <c r="BO197" s="662">
        <v>0</v>
      </c>
      <c r="BP197" s="662">
        <v>0</v>
      </c>
      <c r="BQ197" s="662">
        <v>0</v>
      </c>
      <c r="BR197" s="675">
        <v>0</v>
      </c>
      <c r="BS197" s="652">
        <f t="shared" si="102"/>
        <v>0</v>
      </c>
      <c r="BT197" s="650">
        <f t="shared" si="103"/>
        <v>0</v>
      </c>
      <c r="BV197" s="668"/>
      <c r="BW197" s="674"/>
      <c r="BX197" s="674"/>
      <c r="BY197" s="675"/>
      <c r="BZ197" s="675"/>
      <c r="CA197" s="662"/>
      <c r="CB197" s="662"/>
      <c r="CC197" s="662"/>
      <c r="CD197" s="675"/>
      <c r="CF197" s="671"/>
      <c r="CG197" s="661"/>
      <c r="CH197" s="661"/>
      <c r="CI197" s="661"/>
      <c r="CJ197" s="88"/>
      <c r="CK197" s="86"/>
      <c r="CL197" s="86"/>
      <c r="CM197" s="87"/>
      <c r="CN197" s="86"/>
      <c r="CO197" s="86"/>
      <c r="CP197" s="86"/>
      <c r="CQ197" s="87"/>
    </row>
    <row r="198" spans="1:95" ht="17.25" customHeight="1" x14ac:dyDescent="0.25">
      <c r="A198" s="664">
        <v>193</v>
      </c>
      <c r="B198" s="647" t="s">
        <v>159</v>
      </c>
      <c r="C198" s="648" t="s">
        <v>740</v>
      </c>
      <c r="D198" s="653">
        <v>385</v>
      </c>
      <c r="E198" s="654">
        <v>5</v>
      </c>
      <c r="F198" s="567">
        <v>0</v>
      </c>
      <c r="G198" s="567">
        <v>15</v>
      </c>
      <c r="H198" s="569">
        <v>14</v>
      </c>
      <c r="I198" s="654">
        <v>0</v>
      </c>
      <c r="J198" s="567">
        <v>0</v>
      </c>
      <c r="K198" s="567">
        <v>0</v>
      </c>
      <c r="L198" s="569">
        <v>0</v>
      </c>
      <c r="M198" s="655">
        <v>0</v>
      </c>
      <c r="N198" s="656">
        <v>0</v>
      </c>
      <c r="O198" s="649">
        <v>0</v>
      </c>
      <c r="P198" s="649">
        <f t="shared" si="70"/>
        <v>0</v>
      </c>
      <c r="Q198" s="649">
        <f t="shared" si="71"/>
        <v>0</v>
      </c>
      <c r="R198" s="649">
        <f t="shared" si="72"/>
        <v>0</v>
      </c>
      <c r="S198" s="660">
        <v>0</v>
      </c>
      <c r="T198" s="649">
        <f t="shared" si="73"/>
        <v>0</v>
      </c>
      <c r="U198" s="649">
        <f t="shared" si="74"/>
        <v>0</v>
      </c>
      <c r="V198" s="650">
        <f t="shared" si="75"/>
        <v>0</v>
      </c>
      <c r="W198" s="655">
        <v>0</v>
      </c>
      <c r="X198" s="656">
        <v>0</v>
      </c>
      <c r="Y198" s="661">
        <v>0</v>
      </c>
      <c r="Z198" s="649">
        <f t="shared" si="76"/>
        <v>0</v>
      </c>
      <c r="AA198" s="649">
        <f t="shared" si="77"/>
        <v>0</v>
      </c>
      <c r="AB198" s="649">
        <f t="shared" si="78"/>
        <v>0</v>
      </c>
      <c r="AC198" s="661">
        <v>0</v>
      </c>
      <c r="AD198" s="649">
        <f t="shared" si="79"/>
        <v>0</v>
      </c>
      <c r="AE198" s="649">
        <f t="shared" si="80"/>
        <v>0</v>
      </c>
      <c r="AF198" s="650">
        <f t="shared" si="81"/>
        <v>0</v>
      </c>
      <c r="AG198" s="655">
        <v>0</v>
      </c>
      <c r="AH198" s="656">
        <v>0</v>
      </c>
      <c r="AI198" s="661">
        <v>0</v>
      </c>
      <c r="AJ198" s="649">
        <f t="shared" si="82"/>
        <v>0</v>
      </c>
      <c r="AK198" s="649">
        <f t="shared" si="83"/>
        <v>0</v>
      </c>
      <c r="AL198" s="649">
        <f t="shared" si="84"/>
        <v>0</v>
      </c>
      <c r="AM198" s="661">
        <v>0</v>
      </c>
      <c r="AN198" s="649">
        <f t="shared" si="85"/>
        <v>0</v>
      </c>
      <c r="AO198" s="649">
        <f t="shared" si="86"/>
        <v>0</v>
      </c>
      <c r="AP198" s="650">
        <f t="shared" si="87"/>
        <v>0</v>
      </c>
      <c r="AQ198" s="655">
        <v>0</v>
      </c>
      <c r="AR198" s="656">
        <v>0</v>
      </c>
      <c r="AS198" s="661">
        <v>0</v>
      </c>
      <c r="AT198" s="649">
        <f t="shared" si="88"/>
        <v>0</v>
      </c>
      <c r="AU198" s="649">
        <f t="shared" si="89"/>
        <v>0</v>
      </c>
      <c r="AV198" s="649">
        <f t="shared" si="90"/>
        <v>0</v>
      </c>
      <c r="AW198" s="661">
        <v>0</v>
      </c>
      <c r="AX198" s="649">
        <f t="shared" si="91"/>
        <v>0</v>
      </c>
      <c r="AY198" s="649">
        <f t="shared" si="92"/>
        <v>0</v>
      </c>
      <c r="AZ198" s="650">
        <f t="shared" si="93"/>
        <v>0</v>
      </c>
      <c r="BA198" s="651">
        <v>1.49</v>
      </c>
      <c r="BB198" s="649">
        <f t="shared" si="94"/>
        <v>7.45</v>
      </c>
      <c r="BC198" s="649">
        <f t="shared" si="95"/>
        <v>0</v>
      </c>
      <c r="BD198" s="649">
        <f t="shared" si="96"/>
        <v>22.35</v>
      </c>
      <c r="BE198" s="650">
        <f t="shared" si="97"/>
        <v>20.86</v>
      </c>
      <c r="BF198" s="651">
        <v>1.35</v>
      </c>
      <c r="BG198" s="649">
        <f t="shared" si="98"/>
        <v>6.75</v>
      </c>
      <c r="BH198" s="649">
        <f t="shared" si="99"/>
        <v>0</v>
      </c>
      <c r="BI198" s="649">
        <f t="shared" si="100"/>
        <v>20.25</v>
      </c>
      <c r="BJ198" s="650">
        <f t="shared" si="101"/>
        <v>18.900000000000002</v>
      </c>
      <c r="BK198" s="674">
        <v>0</v>
      </c>
      <c r="BL198" s="674">
        <v>0</v>
      </c>
      <c r="BM198" s="675">
        <v>0</v>
      </c>
      <c r="BN198" s="675">
        <v>0</v>
      </c>
      <c r="BO198" s="662">
        <v>0</v>
      </c>
      <c r="BP198" s="662">
        <v>0</v>
      </c>
      <c r="BQ198" s="662">
        <v>0</v>
      </c>
      <c r="BR198" s="675">
        <v>0</v>
      </c>
      <c r="BS198" s="652">
        <f t="shared" si="102"/>
        <v>0</v>
      </c>
      <c r="BT198" s="650">
        <f t="shared" si="103"/>
        <v>0</v>
      </c>
      <c r="BV198" s="668"/>
      <c r="BW198" s="674"/>
      <c r="BX198" s="674"/>
      <c r="BY198" s="675"/>
      <c r="BZ198" s="675"/>
      <c r="CA198" s="662"/>
      <c r="CB198" s="662"/>
      <c r="CC198" s="662"/>
      <c r="CD198" s="675"/>
      <c r="CF198" s="671"/>
      <c r="CG198" s="661"/>
      <c r="CH198" s="661"/>
      <c r="CI198" s="661"/>
      <c r="CJ198" s="88"/>
      <c r="CK198" s="86"/>
      <c r="CL198" s="86"/>
      <c r="CM198" s="87"/>
      <c r="CN198" s="86"/>
      <c r="CO198" s="86"/>
      <c r="CP198" s="86"/>
      <c r="CQ198" s="87"/>
    </row>
    <row r="199" spans="1:95" ht="17.25" customHeight="1" x14ac:dyDescent="0.25">
      <c r="A199" s="664">
        <v>194</v>
      </c>
      <c r="B199" s="647" t="s">
        <v>160</v>
      </c>
      <c r="C199" s="648" t="s">
        <v>741</v>
      </c>
      <c r="D199" s="653">
        <v>387</v>
      </c>
      <c r="E199" s="654">
        <v>15</v>
      </c>
      <c r="F199" s="567">
        <v>0</v>
      </c>
      <c r="G199" s="567">
        <v>32</v>
      </c>
      <c r="H199" s="569">
        <v>14</v>
      </c>
      <c r="I199" s="654">
        <v>0</v>
      </c>
      <c r="J199" s="567">
        <v>0</v>
      </c>
      <c r="K199" s="567">
        <v>0</v>
      </c>
      <c r="L199" s="569">
        <v>0</v>
      </c>
      <c r="M199" s="655">
        <v>0</v>
      </c>
      <c r="N199" s="656">
        <v>0</v>
      </c>
      <c r="O199" s="649">
        <v>0</v>
      </c>
      <c r="P199" s="649">
        <f t="shared" ref="P199:P262" si="104">IF(I199=0,0,O199/I199)</f>
        <v>0</v>
      </c>
      <c r="Q199" s="649">
        <f t="shared" ref="Q199:Q262" si="105">M199*P199</f>
        <v>0</v>
      </c>
      <c r="R199" s="649">
        <f t="shared" ref="R199:R262" si="106">N199*P199</f>
        <v>0</v>
      </c>
      <c r="S199" s="660">
        <v>0</v>
      </c>
      <c r="T199" s="649">
        <f t="shared" ref="T199:T262" si="107">IF(I199=0,0,S199/I199)</f>
        <v>0</v>
      </c>
      <c r="U199" s="649">
        <f t="shared" ref="U199:U262" si="108">M199*T199</f>
        <v>0</v>
      </c>
      <c r="V199" s="650">
        <f t="shared" ref="V199:V262" si="109">N199*T199</f>
        <v>0</v>
      </c>
      <c r="W199" s="655">
        <v>0</v>
      </c>
      <c r="X199" s="656">
        <v>0</v>
      </c>
      <c r="Y199" s="661">
        <v>0</v>
      </c>
      <c r="Z199" s="649">
        <f t="shared" ref="Z199:Z262" si="110">IF(J199=0,0,Y199/J199)</f>
        <v>0</v>
      </c>
      <c r="AA199" s="649">
        <f t="shared" ref="AA199:AA262" si="111">W199*Z199</f>
        <v>0</v>
      </c>
      <c r="AB199" s="649">
        <f t="shared" ref="AB199:AB262" si="112">X199*Z199</f>
        <v>0</v>
      </c>
      <c r="AC199" s="661">
        <v>0</v>
      </c>
      <c r="AD199" s="649">
        <f t="shared" ref="AD199:AD262" si="113">IF(J199=0,0,AC199/J199)</f>
        <v>0</v>
      </c>
      <c r="AE199" s="649">
        <f t="shared" ref="AE199:AE262" si="114">W199*AD199</f>
        <v>0</v>
      </c>
      <c r="AF199" s="650">
        <f t="shared" ref="AF199:AF262" si="115">AD199*X199</f>
        <v>0</v>
      </c>
      <c r="AG199" s="655">
        <v>0</v>
      </c>
      <c r="AH199" s="656">
        <v>0</v>
      </c>
      <c r="AI199" s="661">
        <v>0</v>
      </c>
      <c r="AJ199" s="649">
        <f t="shared" ref="AJ199:AJ262" si="116">IF(K199=0,0,AI199/K199)</f>
        <v>0</v>
      </c>
      <c r="AK199" s="649">
        <f t="shared" ref="AK199:AK262" si="117">AG199*AJ199</f>
        <v>0</v>
      </c>
      <c r="AL199" s="649">
        <f t="shared" ref="AL199:AL262" si="118">AH199*AJ199</f>
        <v>0</v>
      </c>
      <c r="AM199" s="661">
        <v>0</v>
      </c>
      <c r="AN199" s="649">
        <f t="shared" ref="AN199:AN262" si="119">IF(K199=0,0,AM199/K199)</f>
        <v>0</v>
      </c>
      <c r="AO199" s="649">
        <f t="shared" ref="AO199:AO262" si="120">AG199*AN199</f>
        <v>0</v>
      </c>
      <c r="AP199" s="650">
        <f t="shared" ref="AP199:AP262" si="121">AN199*AH199</f>
        <v>0</v>
      </c>
      <c r="AQ199" s="655">
        <v>0</v>
      </c>
      <c r="AR199" s="656">
        <v>0</v>
      </c>
      <c r="AS199" s="661">
        <v>0</v>
      </c>
      <c r="AT199" s="649">
        <f t="shared" ref="AT199:AT262" si="122">IF(L199=0,0,AS199/L199)</f>
        <v>0</v>
      </c>
      <c r="AU199" s="649">
        <f t="shared" ref="AU199:AU262" si="123">AQ199*AT199</f>
        <v>0</v>
      </c>
      <c r="AV199" s="649">
        <f t="shared" ref="AV199:AV262" si="124">AR199*AT199</f>
        <v>0</v>
      </c>
      <c r="AW199" s="661">
        <v>0</v>
      </c>
      <c r="AX199" s="649">
        <f t="shared" ref="AX199:AX262" si="125">IF(L199=0,0,AW199/L199)</f>
        <v>0</v>
      </c>
      <c r="AY199" s="649">
        <f t="shared" ref="AY199:AY262" si="126">AQ199*AX199</f>
        <v>0</v>
      </c>
      <c r="AZ199" s="650">
        <f t="shared" ref="AZ199:AZ262" si="127">AR199*AX199</f>
        <v>0</v>
      </c>
      <c r="BA199" s="651">
        <v>2.02</v>
      </c>
      <c r="BB199" s="649">
        <f t="shared" ref="BB199:BB262" si="128">E199*BA199</f>
        <v>30.3</v>
      </c>
      <c r="BC199" s="649">
        <f t="shared" ref="BC199:BC262" si="129">F199*BA199</f>
        <v>0</v>
      </c>
      <c r="BD199" s="649">
        <f t="shared" ref="BD199:BD262" si="130">G199*BA199</f>
        <v>64.64</v>
      </c>
      <c r="BE199" s="650">
        <f t="shared" ref="BE199:BE262" si="131">H199*BA199</f>
        <v>28.28</v>
      </c>
      <c r="BF199" s="651">
        <v>1.34</v>
      </c>
      <c r="BG199" s="649">
        <f t="shared" ref="BG199:BG262" si="132">E199*BF199</f>
        <v>20.100000000000001</v>
      </c>
      <c r="BH199" s="649">
        <f t="shared" ref="BH199:BH262" si="133">F199*BF199</f>
        <v>0</v>
      </c>
      <c r="BI199" s="649">
        <f t="shared" ref="BI199:BI262" si="134">G199*BF199</f>
        <v>42.88</v>
      </c>
      <c r="BJ199" s="650">
        <f t="shared" ref="BJ199:BJ262" si="135">H199*BF199</f>
        <v>18.760000000000002</v>
      </c>
      <c r="BK199" s="674">
        <v>0</v>
      </c>
      <c r="BL199" s="674">
        <v>0</v>
      </c>
      <c r="BM199" s="675">
        <v>0</v>
      </c>
      <c r="BN199" s="675">
        <v>0</v>
      </c>
      <c r="BO199" s="662">
        <v>0</v>
      </c>
      <c r="BP199" s="662">
        <v>0</v>
      </c>
      <c r="BQ199" s="662">
        <v>0</v>
      </c>
      <c r="BR199" s="675">
        <v>0</v>
      </c>
      <c r="BS199" s="652">
        <f t="shared" ref="BS199:BS262" si="136">BK199+BL199+BM199+BN199+BO199+BP199+BQ199+BR199</f>
        <v>0</v>
      </c>
      <c r="BT199" s="650">
        <f t="shared" ref="BT199:BT262" si="137">BS199*C$5</f>
        <v>0</v>
      </c>
      <c r="BV199" s="668"/>
      <c r="BW199" s="674"/>
      <c r="BX199" s="674"/>
      <c r="BY199" s="675"/>
      <c r="BZ199" s="675"/>
      <c r="CA199" s="662"/>
      <c r="CB199" s="662"/>
      <c r="CC199" s="662"/>
      <c r="CD199" s="675"/>
      <c r="CF199" s="671"/>
      <c r="CG199" s="661"/>
      <c r="CH199" s="661"/>
      <c r="CI199" s="661"/>
      <c r="CJ199" s="88"/>
      <c r="CK199" s="86"/>
      <c r="CL199" s="86"/>
      <c r="CM199" s="87"/>
      <c r="CN199" s="86"/>
      <c r="CO199" s="86"/>
      <c r="CP199" s="86"/>
      <c r="CQ199" s="87"/>
    </row>
    <row r="200" spans="1:95" ht="17.25" customHeight="1" x14ac:dyDescent="0.25">
      <c r="A200" s="664">
        <v>195</v>
      </c>
      <c r="B200" s="647" t="s">
        <v>161</v>
      </c>
      <c r="C200" s="648" t="s">
        <v>742</v>
      </c>
      <c r="D200" s="653">
        <v>354</v>
      </c>
      <c r="E200" s="654">
        <v>12</v>
      </c>
      <c r="F200" s="567">
        <v>0</v>
      </c>
      <c r="G200" s="567">
        <v>31</v>
      </c>
      <c r="H200" s="569">
        <v>11</v>
      </c>
      <c r="I200" s="654">
        <v>0</v>
      </c>
      <c r="J200" s="567">
        <v>0</v>
      </c>
      <c r="K200" s="567">
        <v>29</v>
      </c>
      <c r="L200" s="569">
        <v>0</v>
      </c>
      <c r="M200" s="655">
        <v>0</v>
      </c>
      <c r="N200" s="656">
        <v>0</v>
      </c>
      <c r="O200" s="649">
        <v>0</v>
      </c>
      <c r="P200" s="649">
        <f t="shared" si="104"/>
        <v>0</v>
      </c>
      <c r="Q200" s="649">
        <f t="shared" si="105"/>
        <v>0</v>
      </c>
      <c r="R200" s="649">
        <f t="shared" si="106"/>
        <v>0</v>
      </c>
      <c r="S200" s="660">
        <v>6246.1106176619996</v>
      </c>
      <c r="T200" s="649">
        <f t="shared" si="107"/>
        <v>0</v>
      </c>
      <c r="U200" s="649">
        <f t="shared" si="108"/>
        <v>0</v>
      </c>
      <c r="V200" s="650">
        <f t="shared" si="109"/>
        <v>0</v>
      </c>
      <c r="W200" s="655">
        <v>0</v>
      </c>
      <c r="X200" s="656">
        <v>0</v>
      </c>
      <c r="Y200" s="661">
        <v>0</v>
      </c>
      <c r="Z200" s="649">
        <f t="shared" si="110"/>
        <v>0</v>
      </c>
      <c r="AA200" s="649">
        <f t="shared" si="111"/>
        <v>0</v>
      </c>
      <c r="AB200" s="649">
        <f t="shared" si="112"/>
        <v>0</v>
      </c>
      <c r="AC200" s="661">
        <v>0</v>
      </c>
      <c r="AD200" s="649">
        <f t="shared" si="113"/>
        <v>0</v>
      </c>
      <c r="AE200" s="649">
        <f t="shared" si="114"/>
        <v>0</v>
      </c>
      <c r="AF200" s="650">
        <f t="shared" si="115"/>
        <v>0</v>
      </c>
      <c r="AG200" s="655">
        <v>0</v>
      </c>
      <c r="AH200" s="656">
        <v>0</v>
      </c>
      <c r="AI200" s="661">
        <v>479900.75106965302</v>
      </c>
      <c r="AJ200" s="649">
        <f t="shared" si="116"/>
        <v>16548.301761022518</v>
      </c>
      <c r="AK200" s="649">
        <f t="shared" si="117"/>
        <v>0</v>
      </c>
      <c r="AL200" s="649">
        <f t="shared" si="118"/>
        <v>0</v>
      </c>
      <c r="AM200" s="661">
        <v>63335.911585260001</v>
      </c>
      <c r="AN200" s="649">
        <f t="shared" si="119"/>
        <v>2183.9969512158623</v>
      </c>
      <c r="AO200" s="649">
        <f t="shared" si="120"/>
        <v>0</v>
      </c>
      <c r="AP200" s="650">
        <f t="shared" si="121"/>
        <v>0</v>
      </c>
      <c r="AQ200" s="655">
        <v>0</v>
      </c>
      <c r="AR200" s="656">
        <v>0</v>
      </c>
      <c r="AS200" s="661">
        <v>0</v>
      </c>
      <c r="AT200" s="649">
        <f t="shared" si="122"/>
        <v>0</v>
      </c>
      <c r="AU200" s="649">
        <f t="shared" si="123"/>
        <v>0</v>
      </c>
      <c r="AV200" s="649">
        <f t="shared" si="124"/>
        <v>0</v>
      </c>
      <c r="AW200" s="661">
        <v>0</v>
      </c>
      <c r="AX200" s="649">
        <f t="shared" si="125"/>
        <v>0</v>
      </c>
      <c r="AY200" s="649">
        <f t="shared" si="126"/>
        <v>0</v>
      </c>
      <c r="AZ200" s="650">
        <f t="shared" si="127"/>
        <v>0</v>
      </c>
      <c r="BA200" s="651">
        <v>1.65</v>
      </c>
      <c r="BB200" s="649">
        <f t="shared" si="128"/>
        <v>19.799999999999997</v>
      </c>
      <c r="BC200" s="649">
        <f t="shared" si="129"/>
        <v>0</v>
      </c>
      <c r="BD200" s="649">
        <f t="shared" si="130"/>
        <v>51.15</v>
      </c>
      <c r="BE200" s="650">
        <f t="shared" si="131"/>
        <v>18.149999999999999</v>
      </c>
      <c r="BF200" s="651">
        <v>1.18</v>
      </c>
      <c r="BG200" s="649">
        <f t="shared" si="132"/>
        <v>14.16</v>
      </c>
      <c r="BH200" s="649">
        <f t="shared" si="133"/>
        <v>0</v>
      </c>
      <c r="BI200" s="649">
        <f t="shared" si="134"/>
        <v>36.58</v>
      </c>
      <c r="BJ200" s="650">
        <f t="shared" si="135"/>
        <v>12.979999999999999</v>
      </c>
      <c r="BK200" s="674">
        <v>0</v>
      </c>
      <c r="BL200" s="674">
        <v>3.8746424250140001E-2</v>
      </c>
      <c r="BM200" s="675">
        <v>0</v>
      </c>
      <c r="BN200" s="675">
        <v>0</v>
      </c>
      <c r="BO200" s="662">
        <v>2.9769626631853798</v>
      </c>
      <c r="BP200" s="662">
        <v>0.39289091256447001</v>
      </c>
      <c r="BQ200" s="662">
        <v>0</v>
      </c>
      <c r="BR200" s="675">
        <v>0</v>
      </c>
      <c r="BS200" s="652">
        <f t="shared" si="136"/>
        <v>3.4085999999999901</v>
      </c>
      <c r="BT200" s="650">
        <f t="shared" si="137"/>
        <v>549482.77327257581</v>
      </c>
      <c r="BV200" s="668"/>
      <c r="BW200" s="674"/>
      <c r="BX200" s="674"/>
      <c r="BY200" s="675"/>
      <c r="BZ200" s="675"/>
      <c r="CA200" s="662"/>
      <c r="CB200" s="662"/>
      <c r="CC200" s="662"/>
      <c r="CD200" s="675"/>
      <c r="CF200" s="671"/>
      <c r="CG200" s="661"/>
      <c r="CH200" s="661"/>
      <c r="CI200" s="661"/>
      <c r="CJ200" s="88"/>
      <c r="CK200" s="86"/>
      <c r="CL200" s="86"/>
      <c r="CM200" s="87"/>
      <c r="CN200" s="86"/>
      <c r="CO200" s="86"/>
      <c r="CP200" s="86"/>
      <c r="CQ200" s="87"/>
    </row>
    <row r="201" spans="1:95" ht="17.25" customHeight="1" x14ac:dyDescent="0.25">
      <c r="A201" s="664">
        <v>196</v>
      </c>
      <c r="B201" s="647" t="s">
        <v>162</v>
      </c>
      <c r="C201" s="648" t="s">
        <v>743</v>
      </c>
      <c r="D201" s="653">
        <v>7232</v>
      </c>
      <c r="E201" s="654">
        <v>107</v>
      </c>
      <c r="F201" s="567">
        <v>1</v>
      </c>
      <c r="G201" s="567">
        <v>402</v>
      </c>
      <c r="H201" s="569">
        <v>235</v>
      </c>
      <c r="I201" s="654">
        <v>110</v>
      </c>
      <c r="J201" s="567">
        <v>0</v>
      </c>
      <c r="K201" s="567">
        <v>419</v>
      </c>
      <c r="L201" s="569">
        <v>296</v>
      </c>
      <c r="M201" s="655">
        <v>1</v>
      </c>
      <c r="N201" s="656">
        <v>0</v>
      </c>
      <c r="O201" s="649">
        <v>1249302.2264099601</v>
      </c>
      <c r="P201" s="649">
        <f t="shared" si="104"/>
        <v>11357.292967363273</v>
      </c>
      <c r="Q201" s="649">
        <f t="shared" si="105"/>
        <v>11357.292967363273</v>
      </c>
      <c r="R201" s="649">
        <f t="shared" si="106"/>
        <v>0</v>
      </c>
      <c r="S201" s="660">
        <v>106825.642847572</v>
      </c>
      <c r="T201" s="649">
        <f t="shared" si="107"/>
        <v>971.14220770520001</v>
      </c>
      <c r="U201" s="649">
        <f t="shared" si="108"/>
        <v>971.14220770520001</v>
      </c>
      <c r="V201" s="650">
        <f t="shared" si="109"/>
        <v>0</v>
      </c>
      <c r="W201" s="655">
        <v>0</v>
      </c>
      <c r="X201" s="656">
        <v>0</v>
      </c>
      <c r="Y201" s="661">
        <v>0</v>
      </c>
      <c r="Z201" s="649">
        <f t="shared" si="110"/>
        <v>0</v>
      </c>
      <c r="AA201" s="649">
        <f t="shared" si="111"/>
        <v>0</v>
      </c>
      <c r="AB201" s="649">
        <f t="shared" si="112"/>
        <v>0</v>
      </c>
      <c r="AC201" s="661">
        <v>0</v>
      </c>
      <c r="AD201" s="649">
        <f t="shared" si="113"/>
        <v>0</v>
      </c>
      <c r="AE201" s="649">
        <f t="shared" si="114"/>
        <v>0</v>
      </c>
      <c r="AF201" s="650">
        <f t="shared" si="115"/>
        <v>0</v>
      </c>
      <c r="AG201" s="655">
        <v>13</v>
      </c>
      <c r="AH201" s="656">
        <v>0</v>
      </c>
      <c r="AI201" s="661">
        <v>4639058.8258309904</v>
      </c>
      <c r="AJ201" s="649">
        <f t="shared" si="116"/>
        <v>11071.739441124082</v>
      </c>
      <c r="AK201" s="649">
        <f t="shared" si="117"/>
        <v>143932.61273461307</v>
      </c>
      <c r="AL201" s="649">
        <f t="shared" si="118"/>
        <v>0</v>
      </c>
      <c r="AM201" s="661">
        <v>1851145.6042333799</v>
      </c>
      <c r="AN201" s="649">
        <f t="shared" si="119"/>
        <v>4418.0086019889732</v>
      </c>
      <c r="AO201" s="649">
        <f t="shared" si="120"/>
        <v>57434.111825856649</v>
      </c>
      <c r="AP201" s="650">
        <f t="shared" si="121"/>
        <v>0</v>
      </c>
      <c r="AQ201" s="655">
        <v>5</v>
      </c>
      <c r="AR201" s="656">
        <v>0</v>
      </c>
      <c r="AS201" s="661">
        <v>4314405.5846215999</v>
      </c>
      <c r="AT201" s="649">
        <f t="shared" si="122"/>
        <v>14575.69454264054</v>
      </c>
      <c r="AU201" s="649">
        <f t="shared" si="123"/>
        <v>72878.472713202704</v>
      </c>
      <c r="AV201" s="649">
        <f t="shared" si="124"/>
        <v>0</v>
      </c>
      <c r="AW201" s="661">
        <v>238105.69710961601</v>
      </c>
      <c r="AX201" s="649">
        <f t="shared" si="125"/>
        <v>804.41113888383791</v>
      </c>
      <c r="AY201" s="649">
        <f t="shared" si="126"/>
        <v>4022.0556944191894</v>
      </c>
      <c r="AZ201" s="650">
        <f t="shared" si="127"/>
        <v>0</v>
      </c>
      <c r="BA201" s="651">
        <v>1.36</v>
      </c>
      <c r="BB201" s="649">
        <f t="shared" si="128"/>
        <v>145.52000000000001</v>
      </c>
      <c r="BC201" s="649">
        <f t="shared" si="129"/>
        <v>1.36</v>
      </c>
      <c r="BD201" s="649">
        <f t="shared" si="130"/>
        <v>546.72</v>
      </c>
      <c r="BE201" s="650">
        <f t="shared" si="131"/>
        <v>319.60000000000002</v>
      </c>
      <c r="BF201" s="651">
        <v>1.52</v>
      </c>
      <c r="BG201" s="649">
        <f t="shared" si="132"/>
        <v>162.64000000000001</v>
      </c>
      <c r="BH201" s="649">
        <f t="shared" si="133"/>
        <v>1.52</v>
      </c>
      <c r="BI201" s="649">
        <f t="shared" si="134"/>
        <v>611.04</v>
      </c>
      <c r="BJ201" s="650">
        <f t="shared" si="135"/>
        <v>357.2</v>
      </c>
      <c r="BK201" s="674">
        <v>7.7497817512626197</v>
      </c>
      <c r="BL201" s="674">
        <v>0.66267024904455996</v>
      </c>
      <c r="BM201" s="675">
        <v>0</v>
      </c>
      <c r="BN201" s="675">
        <v>0</v>
      </c>
      <c r="BO201" s="662">
        <v>28.777418843453798</v>
      </c>
      <c r="BP201" s="662">
        <v>11.4831896712799</v>
      </c>
      <c r="BQ201" s="662">
        <v>26.763501225262399</v>
      </c>
      <c r="BR201" s="675">
        <v>1.47703825969669</v>
      </c>
      <c r="BS201" s="652">
        <f t="shared" si="136"/>
        <v>76.91359999999996</v>
      </c>
      <c r="BT201" s="650">
        <f t="shared" si="137"/>
        <v>12398843.581053127</v>
      </c>
      <c r="BV201" s="668"/>
      <c r="BW201" s="674"/>
      <c r="BX201" s="674"/>
      <c r="BY201" s="675"/>
      <c r="BZ201" s="675"/>
      <c r="CA201" s="662"/>
      <c r="CB201" s="662"/>
      <c r="CC201" s="662"/>
      <c r="CD201" s="675"/>
      <c r="CF201" s="671"/>
      <c r="CG201" s="661"/>
      <c r="CH201" s="661"/>
      <c r="CI201" s="661"/>
      <c r="CJ201" s="88"/>
      <c r="CK201" s="86"/>
      <c r="CL201" s="86"/>
      <c r="CM201" s="87"/>
      <c r="CN201" s="86"/>
      <c r="CO201" s="86"/>
      <c r="CP201" s="86"/>
      <c r="CQ201" s="87"/>
    </row>
    <row r="202" spans="1:95" ht="17.25" customHeight="1" x14ac:dyDescent="0.25">
      <c r="A202" s="664">
        <v>197</v>
      </c>
      <c r="B202" s="647" t="s">
        <v>163</v>
      </c>
      <c r="C202" s="648" t="s">
        <v>744</v>
      </c>
      <c r="D202" s="653">
        <v>480</v>
      </c>
      <c r="E202" s="654">
        <v>0</v>
      </c>
      <c r="F202" s="567">
        <v>22</v>
      </c>
      <c r="G202" s="567">
        <v>20</v>
      </c>
      <c r="H202" s="569">
        <v>17</v>
      </c>
      <c r="I202" s="654">
        <v>0</v>
      </c>
      <c r="J202" s="567">
        <v>26</v>
      </c>
      <c r="K202" s="567">
        <v>19</v>
      </c>
      <c r="L202" s="569">
        <v>0</v>
      </c>
      <c r="M202" s="655">
        <v>0</v>
      </c>
      <c r="N202" s="656">
        <v>0</v>
      </c>
      <c r="O202" s="649">
        <v>0</v>
      </c>
      <c r="P202" s="649">
        <f t="shared" si="104"/>
        <v>0</v>
      </c>
      <c r="Q202" s="649">
        <f t="shared" si="105"/>
        <v>0</v>
      </c>
      <c r="R202" s="649">
        <f t="shared" si="106"/>
        <v>0</v>
      </c>
      <c r="S202" s="660">
        <v>0</v>
      </c>
      <c r="T202" s="649">
        <f t="shared" si="107"/>
        <v>0</v>
      </c>
      <c r="U202" s="649">
        <f t="shared" si="108"/>
        <v>0</v>
      </c>
      <c r="V202" s="650">
        <f t="shared" si="109"/>
        <v>0</v>
      </c>
      <c r="W202" s="655">
        <v>0</v>
      </c>
      <c r="X202" s="656">
        <v>0</v>
      </c>
      <c r="Y202" s="661">
        <v>257272.15659651801</v>
      </c>
      <c r="Z202" s="649">
        <f t="shared" si="110"/>
        <v>9895.0829460199238</v>
      </c>
      <c r="AA202" s="649">
        <f t="shared" si="111"/>
        <v>0</v>
      </c>
      <c r="AB202" s="649">
        <f t="shared" si="112"/>
        <v>0</v>
      </c>
      <c r="AC202" s="661">
        <v>0</v>
      </c>
      <c r="AD202" s="649">
        <f t="shared" si="113"/>
        <v>0</v>
      </c>
      <c r="AE202" s="649">
        <f t="shared" si="114"/>
        <v>0</v>
      </c>
      <c r="AF202" s="650">
        <f t="shared" si="115"/>
        <v>0</v>
      </c>
      <c r="AG202" s="655">
        <v>0</v>
      </c>
      <c r="AH202" s="656">
        <v>0</v>
      </c>
      <c r="AI202" s="661">
        <v>281491.38270596002</v>
      </c>
      <c r="AJ202" s="649">
        <f t="shared" si="116"/>
        <v>14815.335931892632</v>
      </c>
      <c r="AK202" s="649">
        <f t="shared" si="117"/>
        <v>0</v>
      </c>
      <c r="AL202" s="649">
        <f t="shared" si="118"/>
        <v>0</v>
      </c>
      <c r="AM202" s="661">
        <v>116034.34744160299</v>
      </c>
      <c r="AN202" s="649">
        <f t="shared" si="119"/>
        <v>6107.0709179791047</v>
      </c>
      <c r="AO202" s="649">
        <f t="shared" si="120"/>
        <v>0</v>
      </c>
      <c r="AP202" s="650">
        <f t="shared" si="121"/>
        <v>0</v>
      </c>
      <c r="AQ202" s="655">
        <v>0</v>
      </c>
      <c r="AR202" s="656">
        <v>0</v>
      </c>
      <c r="AS202" s="661">
        <v>0</v>
      </c>
      <c r="AT202" s="649">
        <f t="shared" si="122"/>
        <v>0</v>
      </c>
      <c r="AU202" s="649">
        <f t="shared" si="123"/>
        <v>0</v>
      </c>
      <c r="AV202" s="649">
        <f t="shared" si="124"/>
        <v>0</v>
      </c>
      <c r="AW202" s="661">
        <v>0</v>
      </c>
      <c r="AX202" s="649">
        <f t="shared" si="125"/>
        <v>0</v>
      </c>
      <c r="AY202" s="649">
        <f t="shared" si="126"/>
        <v>0</v>
      </c>
      <c r="AZ202" s="650">
        <f t="shared" si="127"/>
        <v>0</v>
      </c>
      <c r="BA202" s="651">
        <v>1.58</v>
      </c>
      <c r="BB202" s="649">
        <f t="shared" si="128"/>
        <v>0</v>
      </c>
      <c r="BC202" s="649">
        <f t="shared" si="129"/>
        <v>34.760000000000005</v>
      </c>
      <c r="BD202" s="649">
        <f t="shared" si="130"/>
        <v>31.6</v>
      </c>
      <c r="BE202" s="650">
        <f t="shared" si="131"/>
        <v>26.86</v>
      </c>
      <c r="BF202" s="651">
        <v>1.37</v>
      </c>
      <c r="BG202" s="649">
        <f t="shared" si="132"/>
        <v>0</v>
      </c>
      <c r="BH202" s="649">
        <f t="shared" si="133"/>
        <v>30.14</v>
      </c>
      <c r="BI202" s="649">
        <f t="shared" si="134"/>
        <v>27.400000000000002</v>
      </c>
      <c r="BJ202" s="650">
        <f t="shared" si="135"/>
        <v>23.290000000000003</v>
      </c>
      <c r="BK202" s="674">
        <v>0</v>
      </c>
      <c r="BL202" s="674">
        <v>0</v>
      </c>
      <c r="BM202" s="675">
        <v>1.5959333315439099</v>
      </c>
      <c r="BN202" s="675">
        <v>0</v>
      </c>
      <c r="BO202" s="662">
        <v>1.74617217092549</v>
      </c>
      <c r="BP202" s="662">
        <v>0.71979449753058999</v>
      </c>
      <c r="BQ202" s="662">
        <v>0</v>
      </c>
      <c r="BR202" s="675">
        <v>0</v>
      </c>
      <c r="BS202" s="652">
        <f t="shared" si="136"/>
        <v>4.0618999999999899</v>
      </c>
      <c r="BT202" s="650">
        <f t="shared" si="137"/>
        <v>654797.88674408162</v>
      </c>
      <c r="BV202" s="668"/>
      <c r="BW202" s="674"/>
      <c r="BX202" s="674"/>
      <c r="BY202" s="675"/>
      <c r="BZ202" s="675"/>
      <c r="CA202" s="662"/>
      <c r="CB202" s="662"/>
      <c r="CC202" s="662"/>
      <c r="CD202" s="675"/>
      <c r="CF202" s="671"/>
      <c r="CG202" s="661"/>
      <c r="CH202" s="661"/>
      <c r="CI202" s="661"/>
      <c r="CJ202" s="88"/>
      <c r="CK202" s="86"/>
      <c r="CL202" s="86"/>
      <c r="CM202" s="87"/>
      <c r="CN202" s="86"/>
      <c r="CO202" s="86"/>
      <c r="CP202" s="86"/>
      <c r="CQ202" s="87"/>
    </row>
    <row r="203" spans="1:95" ht="17.25" customHeight="1" x14ac:dyDescent="0.25">
      <c r="A203" s="664">
        <v>198</v>
      </c>
      <c r="B203" s="647" t="s">
        <v>164</v>
      </c>
      <c r="C203" s="648" t="s">
        <v>745</v>
      </c>
      <c r="D203" s="653">
        <v>2398</v>
      </c>
      <c r="E203" s="654">
        <v>51</v>
      </c>
      <c r="F203" s="567">
        <v>0</v>
      </c>
      <c r="G203" s="567">
        <v>139</v>
      </c>
      <c r="H203" s="569">
        <v>89</v>
      </c>
      <c r="I203" s="654">
        <v>68</v>
      </c>
      <c r="J203" s="567">
        <v>0</v>
      </c>
      <c r="K203" s="567">
        <v>163</v>
      </c>
      <c r="L203" s="569">
        <v>104</v>
      </c>
      <c r="M203" s="655">
        <v>1</v>
      </c>
      <c r="N203" s="656">
        <v>0</v>
      </c>
      <c r="O203" s="649">
        <v>710938.031996993</v>
      </c>
      <c r="P203" s="649">
        <f t="shared" si="104"/>
        <v>10454.971058779309</v>
      </c>
      <c r="Q203" s="649">
        <f t="shared" si="105"/>
        <v>10454.971058779309</v>
      </c>
      <c r="R203" s="649">
        <f t="shared" si="106"/>
        <v>0</v>
      </c>
      <c r="S203" s="660">
        <v>24974.322075854001</v>
      </c>
      <c r="T203" s="649">
        <f t="shared" si="107"/>
        <v>367.26944229197062</v>
      </c>
      <c r="U203" s="649">
        <f t="shared" si="108"/>
        <v>367.26944229197062</v>
      </c>
      <c r="V203" s="650">
        <f t="shared" si="109"/>
        <v>0</v>
      </c>
      <c r="W203" s="655">
        <v>0</v>
      </c>
      <c r="X203" s="656">
        <v>0</v>
      </c>
      <c r="Y203" s="661">
        <v>0</v>
      </c>
      <c r="Z203" s="649">
        <f t="shared" si="110"/>
        <v>0</v>
      </c>
      <c r="AA203" s="649">
        <f t="shared" si="111"/>
        <v>0</v>
      </c>
      <c r="AB203" s="649">
        <f t="shared" si="112"/>
        <v>0</v>
      </c>
      <c r="AC203" s="661">
        <v>0</v>
      </c>
      <c r="AD203" s="649">
        <f t="shared" si="113"/>
        <v>0</v>
      </c>
      <c r="AE203" s="649">
        <f t="shared" si="114"/>
        <v>0</v>
      </c>
      <c r="AF203" s="650">
        <f t="shared" si="115"/>
        <v>0</v>
      </c>
      <c r="AG203" s="655">
        <v>13</v>
      </c>
      <c r="AH203" s="656">
        <v>0</v>
      </c>
      <c r="AI203" s="661">
        <v>1944571.67256268</v>
      </c>
      <c r="AJ203" s="649">
        <f t="shared" si="116"/>
        <v>11929.887561734233</v>
      </c>
      <c r="AK203" s="649">
        <f t="shared" si="117"/>
        <v>155088.53830254503</v>
      </c>
      <c r="AL203" s="649">
        <f t="shared" si="118"/>
        <v>0</v>
      </c>
      <c r="AM203" s="661">
        <v>503733.299644763</v>
      </c>
      <c r="AN203" s="649">
        <f t="shared" si="119"/>
        <v>3090.388341378914</v>
      </c>
      <c r="AO203" s="649">
        <f t="shared" si="120"/>
        <v>40175.048437925885</v>
      </c>
      <c r="AP203" s="650">
        <f t="shared" si="121"/>
        <v>0</v>
      </c>
      <c r="AQ203" s="655">
        <v>2</v>
      </c>
      <c r="AR203" s="656">
        <v>0</v>
      </c>
      <c r="AS203" s="661">
        <v>1723437.94462301</v>
      </c>
      <c r="AT203" s="649">
        <f t="shared" si="122"/>
        <v>16571.518698298172</v>
      </c>
      <c r="AU203" s="649">
        <f t="shared" si="123"/>
        <v>33143.037396596344</v>
      </c>
      <c r="AV203" s="649">
        <f t="shared" si="124"/>
        <v>0</v>
      </c>
      <c r="AW203" s="661">
        <v>0</v>
      </c>
      <c r="AX203" s="649">
        <f t="shared" si="125"/>
        <v>0</v>
      </c>
      <c r="AY203" s="649">
        <f t="shared" si="126"/>
        <v>0</v>
      </c>
      <c r="AZ203" s="650">
        <f t="shared" si="127"/>
        <v>0</v>
      </c>
      <c r="BA203" s="651">
        <v>1.41</v>
      </c>
      <c r="BB203" s="649">
        <f t="shared" si="128"/>
        <v>71.91</v>
      </c>
      <c r="BC203" s="649">
        <f t="shared" si="129"/>
        <v>0</v>
      </c>
      <c r="BD203" s="649">
        <f t="shared" si="130"/>
        <v>195.98999999999998</v>
      </c>
      <c r="BE203" s="650">
        <f t="shared" si="131"/>
        <v>125.49</v>
      </c>
      <c r="BF203" s="651">
        <v>1.53</v>
      </c>
      <c r="BG203" s="649">
        <f t="shared" si="132"/>
        <v>78.03</v>
      </c>
      <c r="BH203" s="649">
        <f t="shared" si="133"/>
        <v>0</v>
      </c>
      <c r="BI203" s="649">
        <f t="shared" si="134"/>
        <v>212.67000000000002</v>
      </c>
      <c r="BJ203" s="650">
        <f t="shared" si="135"/>
        <v>136.17000000000002</v>
      </c>
      <c r="BK203" s="674">
        <v>4.4101535002314698</v>
      </c>
      <c r="BL203" s="674">
        <v>0.15492291727502</v>
      </c>
      <c r="BM203" s="675">
        <v>0</v>
      </c>
      <c r="BN203" s="675">
        <v>0</v>
      </c>
      <c r="BO203" s="662">
        <v>12.062738497916699</v>
      </c>
      <c r="BP203" s="662">
        <v>3.1248028303835298</v>
      </c>
      <c r="BQ203" s="662">
        <v>10.6909822541932</v>
      </c>
      <c r="BR203" s="675">
        <v>0</v>
      </c>
      <c r="BS203" s="652">
        <f t="shared" si="136"/>
        <v>30.443599999999918</v>
      </c>
      <c r="BT203" s="650">
        <f t="shared" si="137"/>
        <v>4907655.2709033005</v>
      </c>
      <c r="BV203" s="668"/>
      <c r="BW203" s="674"/>
      <c r="BX203" s="674"/>
      <c r="BY203" s="675"/>
      <c r="BZ203" s="675"/>
      <c r="CA203" s="662"/>
      <c r="CB203" s="662"/>
      <c r="CC203" s="662"/>
      <c r="CD203" s="675"/>
      <c r="CF203" s="671"/>
      <c r="CG203" s="661"/>
      <c r="CH203" s="661"/>
      <c r="CI203" s="661"/>
      <c r="CJ203" s="88"/>
      <c r="CK203" s="86"/>
      <c r="CL203" s="86"/>
      <c r="CM203" s="87"/>
      <c r="CN203" s="86"/>
      <c r="CO203" s="86"/>
      <c r="CP203" s="86"/>
      <c r="CQ203" s="87"/>
    </row>
    <row r="204" spans="1:95" ht="17.25" customHeight="1" x14ac:dyDescent="0.25">
      <c r="A204" s="664">
        <v>199</v>
      </c>
      <c r="B204" s="647" t="s">
        <v>495</v>
      </c>
      <c r="C204" s="648" t="s">
        <v>746</v>
      </c>
      <c r="D204" s="653">
        <v>192</v>
      </c>
      <c r="E204" s="654">
        <v>3</v>
      </c>
      <c r="F204" s="567">
        <v>0</v>
      </c>
      <c r="G204" s="567">
        <v>5</v>
      </c>
      <c r="H204" s="569">
        <v>1</v>
      </c>
      <c r="I204" s="654">
        <v>0</v>
      </c>
      <c r="J204" s="567">
        <v>0</v>
      </c>
      <c r="K204" s="567">
        <v>0</v>
      </c>
      <c r="L204" s="569">
        <v>0</v>
      </c>
      <c r="M204" s="655">
        <v>0</v>
      </c>
      <c r="N204" s="656">
        <v>0</v>
      </c>
      <c r="O204" s="649">
        <v>0</v>
      </c>
      <c r="P204" s="649">
        <f t="shared" si="104"/>
        <v>0</v>
      </c>
      <c r="Q204" s="649">
        <f t="shared" si="105"/>
        <v>0</v>
      </c>
      <c r="R204" s="649">
        <f t="shared" si="106"/>
        <v>0</v>
      </c>
      <c r="S204" s="660">
        <v>0</v>
      </c>
      <c r="T204" s="649">
        <f t="shared" si="107"/>
        <v>0</v>
      </c>
      <c r="U204" s="649">
        <f t="shared" si="108"/>
        <v>0</v>
      </c>
      <c r="V204" s="650">
        <f t="shared" si="109"/>
        <v>0</v>
      </c>
      <c r="W204" s="655">
        <v>0</v>
      </c>
      <c r="X204" s="656">
        <v>0</v>
      </c>
      <c r="Y204" s="661">
        <v>0</v>
      </c>
      <c r="Z204" s="649">
        <f t="shared" si="110"/>
        <v>0</v>
      </c>
      <c r="AA204" s="649">
        <f t="shared" si="111"/>
        <v>0</v>
      </c>
      <c r="AB204" s="649">
        <f t="shared" si="112"/>
        <v>0</v>
      </c>
      <c r="AC204" s="661">
        <v>0</v>
      </c>
      <c r="AD204" s="649">
        <f t="shared" si="113"/>
        <v>0</v>
      </c>
      <c r="AE204" s="649">
        <f t="shared" si="114"/>
        <v>0</v>
      </c>
      <c r="AF204" s="650">
        <f t="shared" si="115"/>
        <v>0</v>
      </c>
      <c r="AG204" s="655">
        <v>0</v>
      </c>
      <c r="AH204" s="656">
        <v>0</v>
      </c>
      <c r="AI204" s="661">
        <v>0</v>
      </c>
      <c r="AJ204" s="649">
        <f t="shared" si="116"/>
        <v>0</v>
      </c>
      <c r="AK204" s="649">
        <f t="shared" si="117"/>
        <v>0</v>
      </c>
      <c r="AL204" s="649">
        <f t="shared" si="118"/>
        <v>0</v>
      </c>
      <c r="AM204" s="661">
        <v>0</v>
      </c>
      <c r="AN204" s="649">
        <f t="shared" si="119"/>
        <v>0</v>
      </c>
      <c r="AO204" s="649">
        <f t="shared" si="120"/>
        <v>0</v>
      </c>
      <c r="AP204" s="650">
        <f t="shared" si="121"/>
        <v>0</v>
      </c>
      <c r="AQ204" s="655">
        <v>0</v>
      </c>
      <c r="AR204" s="656">
        <v>0</v>
      </c>
      <c r="AS204" s="661">
        <v>0</v>
      </c>
      <c r="AT204" s="649">
        <f t="shared" si="122"/>
        <v>0</v>
      </c>
      <c r="AU204" s="649">
        <f t="shared" si="123"/>
        <v>0</v>
      </c>
      <c r="AV204" s="649">
        <f t="shared" si="124"/>
        <v>0</v>
      </c>
      <c r="AW204" s="661">
        <v>0</v>
      </c>
      <c r="AX204" s="649">
        <f t="shared" si="125"/>
        <v>0</v>
      </c>
      <c r="AY204" s="649">
        <f t="shared" si="126"/>
        <v>0</v>
      </c>
      <c r="AZ204" s="650">
        <f t="shared" si="127"/>
        <v>0</v>
      </c>
      <c r="BA204" s="651">
        <v>2.29</v>
      </c>
      <c r="BB204" s="649">
        <f t="shared" si="128"/>
        <v>6.87</v>
      </c>
      <c r="BC204" s="649">
        <f t="shared" si="129"/>
        <v>0</v>
      </c>
      <c r="BD204" s="649">
        <f t="shared" si="130"/>
        <v>11.45</v>
      </c>
      <c r="BE204" s="650">
        <f t="shared" si="131"/>
        <v>2.29</v>
      </c>
      <c r="BF204" s="651">
        <v>1.62</v>
      </c>
      <c r="BG204" s="649">
        <f t="shared" si="132"/>
        <v>4.8600000000000003</v>
      </c>
      <c r="BH204" s="649">
        <f t="shared" si="133"/>
        <v>0</v>
      </c>
      <c r="BI204" s="649">
        <f t="shared" si="134"/>
        <v>8.1000000000000014</v>
      </c>
      <c r="BJ204" s="650">
        <f t="shared" si="135"/>
        <v>1.62</v>
      </c>
      <c r="BK204" s="674">
        <v>0</v>
      </c>
      <c r="BL204" s="674">
        <v>0</v>
      </c>
      <c r="BM204" s="675">
        <v>0</v>
      </c>
      <c r="BN204" s="675">
        <v>0</v>
      </c>
      <c r="BO204" s="662">
        <v>0</v>
      </c>
      <c r="BP204" s="662">
        <v>0</v>
      </c>
      <c r="BQ204" s="662">
        <v>0</v>
      </c>
      <c r="BR204" s="675">
        <v>0</v>
      </c>
      <c r="BS204" s="652">
        <f t="shared" si="136"/>
        <v>0</v>
      </c>
      <c r="BT204" s="650">
        <f t="shared" si="137"/>
        <v>0</v>
      </c>
      <c r="BV204" s="668"/>
      <c r="BW204" s="674"/>
      <c r="BX204" s="674"/>
      <c r="BY204" s="675"/>
      <c r="BZ204" s="675"/>
      <c r="CA204" s="662"/>
      <c r="CB204" s="662"/>
      <c r="CC204" s="662"/>
      <c r="CD204" s="675"/>
      <c r="CF204" s="671"/>
      <c r="CG204" s="661"/>
      <c r="CH204" s="661"/>
      <c r="CI204" s="661"/>
      <c r="CJ204" s="88"/>
      <c r="CK204" s="86"/>
      <c r="CL204" s="86"/>
      <c r="CM204" s="87"/>
      <c r="CN204" s="86"/>
      <c r="CO204" s="86"/>
      <c r="CP204" s="86"/>
      <c r="CQ204" s="87"/>
    </row>
    <row r="205" spans="1:95" ht="17.25" customHeight="1" x14ac:dyDescent="0.25">
      <c r="A205" s="664">
        <v>200</v>
      </c>
      <c r="B205" s="647" t="s">
        <v>165</v>
      </c>
      <c r="C205" s="648" t="s">
        <v>747</v>
      </c>
      <c r="D205" s="653">
        <v>621</v>
      </c>
      <c r="E205" s="654">
        <v>17</v>
      </c>
      <c r="F205" s="567">
        <v>0</v>
      </c>
      <c r="G205" s="567">
        <v>52</v>
      </c>
      <c r="H205" s="569">
        <v>24</v>
      </c>
      <c r="I205" s="654">
        <v>0</v>
      </c>
      <c r="J205" s="567">
        <v>0</v>
      </c>
      <c r="K205" s="567">
        <v>0</v>
      </c>
      <c r="L205" s="569">
        <v>0</v>
      </c>
      <c r="M205" s="655">
        <v>0</v>
      </c>
      <c r="N205" s="656">
        <v>0</v>
      </c>
      <c r="O205" s="649">
        <v>0</v>
      </c>
      <c r="P205" s="649">
        <f t="shared" si="104"/>
        <v>0</v>
      </c>
      <c r="Q205" s="649">
        <f t="shared" si="105"/>
        <v>0</v>
      </c>
      <c r="R205" s="649">
        <f t="shared" si="106"/>
        <v>0</v>
      </c>
      <c r="S205" s="660">
        <v>0</v>
      </c>
      <c r="T205" s="649">
        <f t="shared" si="107"/>
        <v>0</v>
      </c>
      <c r="U205" s="649">
        <f t="shared" si="108"/>
        <v>0</v>
      </c>
      <c r="V205" s="650">
        <f t="shared" si="109"/>
        <v>0</v>
      </c>
      <c r="W205" s="655">
        <v>0</v>
      </c>
      <c r="X205" s="656">
        <v>0</v>
      </c>
      <c r="Y205" s="661">
        <v>0</v>
      </c>
      <c r="Z205" s="649">
        <f t="shared" si="110"/>
        <v>0</v>
      </c>
      <c r="AA205" s="649">
        <f t="shared" si="111"/>
        <v>0</v>
      </c>
      <c r="AB205" s="649">
        <f t="shared" si="112"/>
        <v>0</v>
      </c>
      <c r="AC205" s="661">
        <v>0</v>
      </c>
      <c r="AD205" s="649">
        <f t="shared" si="113"/>
        <v>0</v>
      </c>
      <c r="AE205" s="649">
        <f t="shared" si="114"/>
        <v>0</v>
      </c>
      <c r="AF205" s="650">
        <f t="shared" si="115"/>
        <v>0</v>
      </c>
      <c r="AG205" s="655">
        <v>0</v>
      </c>
      <c r="AH205" s="656">
        <v>0</v>
      </c>
      <c r="AI205" s="661">
        <v>0</v>
      </c>
      <c r="AJ205" s="649">
        <f t="shared" si="116"/>
        <v>0</v>
      </c>
      <c r="AK205" s="649">
        <f t="shared" si="117"/>
        <v>0</v>
      </c>
      <c r="AL205" s="649">
        <f t="shared" si="118"/>
        <v>0</v>
      </c>
      <c r="AM205" s="661">
        <v>0</v>
      </c>
      <c r="AN205" s="649">
        <f t="shared" si="119"/>
        <v>0</v>
      </c>
      <c r="AO205" s="649">
        <f t="shared" si="120"/>
        <v>0</v>
      </c>
      <c r="AP205" s="650">
        <f t="shared" si="121"/>
        <v>0</v>
      </c>
      <c r="AQ205" s="655">
        <v>0</v>
      </c>
      <c r="AR205" s="656">
        <v>0</v>
      </c>
      <c r="AS205" s="661">
        <v>0</v>
      </c>
      <c r="AT205" s="649">
        <f t="shared" si="122"/>
        <v>0</v>
      </c>
      <c r="AU205" s="649">
        <f t="shared" si="123"/>
        <v>0</v>
      </c>
      <c r="AV205" s="649">
        <f t="shared" si="124"/>
        <v>0</v>
      </c>
      <c r="AW205" s="661">
        <v>0</v>
      </c>
      <c r="AX205" s="649">
        <f t="shared" si="125"/>
        <v>0</v>
      </c>
      <c r="AY205" s="649">
        <f t="shared" si="126"/>
        <v>0</v>
      </c>
      <c r="AZ205" s="650">
        <f t="shared" si="127"/>
        <v>0</v>
      </c>
      <c r="BA205" s="651">
        <v>1.6</v>
      </c>
      <c r="BB205" s="649">
        <f t="shared" si="128"/>
        <v>27.200000000000003</v>
      </c>
      <c r="BC205" s="649">
        <f t="shared" si="129"/>
        <v>0</v>
      </c>
      <c r="BD205" s="649">
        <f t="shared" si="130"/>
        <v>83.2</v>
      </c>
      <c r="BE205" s="650">
        <f t="shared" si="131"/>
        <v>38.400000000000006</v>
      </c>
      <c r="BF205" s="651">
        <v>1.1299999999999999</v>
      </c>
      <c r="BG205" s="649">
        <f t="shared" si="132"/>
        <v>19.209999999999997</v>
      </c>
      <c r="BH205" s="649">
        <f t="shared" si="133"/>
        <v>0</v>
      </c>
      <c r="BI205" s="649">
        <f t="shared" si="134"/>
        <v>58.759999999999991</v>
      </c>
      <c r="BJ205" s="650">
        <f t="shared" si="135"/>
        <v>27.119999999999997</v>
      </c>
      <c r="BK205" s="674">
        <v>0</v>
      </c>
      <c r="BL205" s="674">
        <v>0</v>
      </c>
      <c r="BM205" s="675">
        <v>0</v>
      </c>
      <c r="BN205" s="675">
        <v>0</v>
      </c>
      <c r="BO205" s="662">
        <v>0</v>
      </c>
      <c r="BP205" s="662">
        <v>0</v>
      </c>
      <c r="BQ205" s="662">
        <v>0</v>
      </c>
      <c r="BR205" s="675">
        <v>0</v>
      </c>
      <c r="BS205" s="652">
        <f t="shared" si="136"/>
        <v>0</v>
      </c>
      <c r="BT205" s="650">
        <f t="shared" si="137"/>
        <v>0</v>
      </c>
      <c r="BV205" s="668"/>
      <c r="BW205" s="674"/>
      <c r="BX205" s="674"/>
      <c r="BY205" s="675"/>
      <c r="BZ205" s="675"/>
      <c r="CA205" s="662"/>
      <c r="CB205" s="662"/>
      <c r="CC205" s="662"/>
      <c r="CD205" s="675"/>
      <c r="CF205" s="671"/>
      <c r="CG205" s="661"/>
      <c r="CH205" s="661"/>
      <c r="CI205" s="661"/>
      <c r="CJ205" s="88"/>
      <c r="CK205" s="86"/>
      <c r="CL205" s="86"/>
      <c r="CM205" s="87"/>
      <c r="CN205" s="86"/>
      <c r="CO205" s="86"/>
      <c r="CP205" s="86"/>
      <c r="CQ205" s="87"/>
    </row>
    <row r="206" spans="1:95" ht="17.25" customHeight="1" x14ac:dyDescent="0.25">
      <c r="A206" s="664">
        <v>201</v>
      </c>
      <c r="B206" s="647" t="s">
        <v>499</v>
      </c>
      <c r="C206" s="648" t="s">
        <v>748</v>
      </c>
      <c r="D206" s="653">
        <v>153</v>
      </c>
      <c r="E206" s="654">
        <v>3</v>
      </c>
      <c r="F206" s="567">
        <v>0</v>
      </c>
      <c r="G206" s="567">
        <v>10</v>
      </c>
      <c r="H206" s="569">
        <v>5</v>
      </c>
      <c r="I206" s="654">
        <v>0</v>
      </c>
      <c r="J206" s="567">
        <v>0</v>
      </c>
      <c r="K206" s="567">
        <v>0</v>
      </c>
      <c r="L206" s="569">
        <v>0</v>
      </c>
      <c r="M206" s="655">
        <v>0</v>
      </c>
      <c r="N206" s="656">
        <v>0</v>
      </c>
      <c r="O206" s="649">
        <v>0</v>
      </c>
      <c r="P206" s="649">
        <f t="shared" si="104"/>
        <v>0</v>
      </c>
      <c r="Q206" s="649">
        <f t="shared" si="105"/>
        <v>0</v>
      </c>
      <c r="R206" s="649">
        <f t="shared" si="106"/>
        <v>0</v>
      </c>
      <c r="S206" s="660">
        <v>0</v>
      </c>
      <c r="T206" s="649">
        <f t="shared" si="107"/>
        <v>0</v>
      </c>
      <c r="U206" s="649">
        <f t="shared" si="108"/>
        <v>0</v>
      </c>
      <c r="V206" s="650">
        <f t="shared" si="109"/>
        <v>0</v>
      </c>
      <c r="W206" s="655">
        <v>0</v>
      </c>
      <c r="X206" s="656">
        <v>0</v>
      </c>
      <c r="Y206" s="661">
        <v>0</v>
      </c>
      <c r="Z206" s="649">
        <f t="shared" si="110"/>
        <v>0</v>
      </c>
      <c r="AA206" s="649">
        <f t="shared" si="111"/>
        <v>0</v>
      </c>
      <c r="AB206" s="649">
        <f t="shared" si="112"/>
        <v>0</v>
      </c>
      <c r="AC206" s="661">
        <v>0</v>
      </c>
      <c r="AD206" s="649">
        <f t="shared" si="113"/>
        <v>0</v>
      </c>
      <c r="AE206" s="649">
        <f t="shared" si="114"/>
        <v>0</v>
      </c>
      <c r="AF206" s="650">
        <f t="shared" si="115"/>
        <v>0</v>
      </c>
      <c r="AG206" s="655">
        <v>0</v>
      </c>
      <c r="AH206" s="656">
        <v>0</v>
      </c>
      <c r="AI206" s="661">
        <v>0</v>
      </c>
      <c r="AJ206" s="649">
        <f t="shared" si="116"/>
        <v>0</v>
      </c>
      <c r="AK206" s="649">
        <f t="shared" si="117"/>
        <v>0</v>
      </c>
      <c r="AL206" s="649">
        <f t="shared" si="118"/>
        <v>0</v>
      </c>
      <c r="AM206" s="661">
        <v>0</v>
      </c>
      <c r="AN206" s="649">
        <f t="shared" si="119"/>
        <v>0</v>
      </c>
      <c r="AO206" s="649">
        <f t="shared" si="120"/>
        <v>0</v>
      </c>
      <c r="AP206" s="650">
        <f t="shared" si="121"/>
        <v>0</v>
      </c>
      <c r="AQ206" s="655">
        <v>0</v>
      </c>
      <c r="AR206" s="656">
        <v>0</v>
      </c>
      <c r="AS206" s="661">
        <v>0</v>
      </c>
      <c r="AT206" s="649">
        <f t="shared" si="122"/>
        <v>0</v>
      </c>
      <c r="AU206" s="649">
        <f t="shared" si="123"/>
        <v>0</v>
      </c>
      <c r="AV206" s="649">
        <f t="shared" si="124"/>
        <v>0</v>
      </c>
      <c r="AW206" s="661">
        <v>0</v>
      </c>
      <c r="AX206" s="649">
        <f t="shared" si="125"/>
        <v>0</v>
      </c>
      <c r="AY206" s="649">
        <f t="shared" si="126"/>
        <v>0</v>
      </c>
      <c r="AZ206" s="650">
        <f t="shared" si="127"/>
        <v>0</v>
      </c>
      <c r="BA206" s="651">
        <v>1.89</v>
      </c>
      <c r="BB206" s="649">
        <f t="shared" si="128"/>
        <v>5.67</v>
      </c>
      <c r="BC206" s="649">
        <f t="shared" si="129"/>
        <v>0</v>
      </c>
      <c r="BD206" s="649">
        <f t="shared" si="130"/>
        <v>18.899999999999999</v>
      </c>
      <c r="BE206" s="650">
        <f t="shared" si="131"/>
        <v>9.4499999999999993</v>
      </c>
      <c r="BF206" s="651">
        <v>1.1499999999999999</v>
      </c>
      <c r="BG206" s="649">
        <f t="shared" si="132"/>
        <v>3.4499999999999997</v>
      </c>
      <c r="BH206" s="649">
        <f t="shared" si="133"/>
        <v>0</v>
      </c>
      <c r="BI206" s="649">
        <f t="shared" si="134"/>
        <v>11.5</v>
      </c>
      <c r="BJ206" s="650">
        <f t="shared" si="135"/>
        <v>5.75</v>
      </c>
      <c r="BK206" s="674">
        <v>0</v>
      </c>
      <c r="BL206" s="674">
        <v>0</v>
      </c>
      <c r="BM206" s="675">
        <v>0</v>
      </c>
      <c r="BN206" s="675">
        <v>0</v>
      </c>
      <c r="BO206" s="662">
        <v>0</v>
      </c>
      <c r="BP206" s="662">
        <v>0</v>
      </c>
      <c r="BQ206" s="662">
        <v>0</v>
      </c>
      <c r="BR206" s="675">
        <v>0</v>
      </c>
      <c r="BS206" s="652">
        <f t="shared" si="136"/>
        <v>0</v>
      </c>
      <c r="BT206" s="650">
        <f t="shared" si="137"/>
        <v>0</v>
      </c>
      <c r="BV206" s="668"/>
      <c r="BW206" s="674"/>
      <c r="BX206" s="674"/>
      <c r="BY206" s="675"/>
      <c r="BZ206" s="675"/>
      <c r="CA206" s="662"/>
      <c r="CB206" s="662"/>
      <c r="CC206" s="662"/>
      <c r="CD206" s="675"/>
      <c r="CF206" s="671"/>
      <c r="CG206" s="661"/>
      <c r="CH206" s="661"/>
      <c r="CI206" s="661"/>
      <c r="CJ206" s="88"/>
      <c r="CK206" s="86"/>
      <c r="CL206" s="86"/>
      <c r="CM206" s="87"/>
      <c r="CN206" s="86"/>
      <c r="CO206" s="86"/>
      <c r="CP206" s="86"/>
      <c r="CQ206" s="87"/>
    </row>
    <row r="207" spans="1:95" ht="17.25" customHeight="1" x14ac:dyDescent="0.25">
      <c r="A207" s="664">
        <v>202</v>
      </c>
      <c r="B207" s="647" t="s">
        <v>166</v>
      </c>
      <c r="C207" s="648" t="s">
        <v>749</v>
      </c>
      <c r="D207" s="653">
        <v>36</v>
      </c>
      <c r="E207" s="654">
        <v>0</v>
      </c>
      <c r="F207" s="567">
        <v>0</v>
      </c>
      <c r="G207" s="567">
        <v>0</v>
      </c>
      <c r="H207" s="569">
        <v>0</v>
      </c>
      <c r="I207" s="654">
        <v>0</v>
      </c>
      <c r="J207" s="567">
        <v>0</v>
      </c>
      <c r="K207" s="567">
        <v>0</v>
      </c>
      <c r="L207" s="569">
        <v>0</v>
      </c>
      <c r="M207" s="655">
        <v>0</v>
      </c>
      <c r="N207" s="656">
        <v>0</v>
      </c>
      <c r="O207" s="649">
        <v>0</v>
      </c>
      <c r="P207" s="649">
        <f t="shared" si="104"/>
        <v>0</v>
      </c>
      <c r="Q207" s="649">
        <f t="shared" si="105"/>
        <v>0</v>
      </c>
      <c r="R207" s="649">
        <f t="shared" si="106"/>
        <v>0</v>
      </c>
      <c r="S207" s="660">
        <v>0</v>
      </c>
      <c r="T207" s="649">
        <f t="shared" si="107"/>
        <v>0</v>
      </c>
      <c r="U207" s="649">
        <f t="shared" si="108"/>
        <v>0</v>
      </c>
      <c r="V207" s="650">
        <f t="shared" si="109"/>
        <v>0</v>
      </c>
      <c r="W207" s="655">
        <v>0</v>
      </c>
      <c r="X207" s="656">
        <v>0</v>
      </c>
      <c r="Y207" s="661">
        <v>0</v>
      </c>
      <c r="Z207" s="649">
        <f t="shared" si="110"/>
        <v>0</v>
      </c>
      <c r="AA207" s="649">
        <f t="shared" si="111"/>
        <v>0</v>
      </c>
      <c r="AB207" s="649">
        <f t="shared" si="112"/>
        <v>0</v>
      </c>
      <c r="AC207" s="661">
        <v>0</v>
      </c>
      <c r="AD207" s="649">
        <f t="shared" si="113"/>
        <v>0</v>
      </c>
      <c r="AE207" s="649">
        <f t="shared" si="114"/>
        <v>0</v>
      </c>
      <c r="AF207" s="650">
        <f t="shared" si="115"/>
        <v>0</v>
      </c>
      <c r="AG207" s="655">
        <v>0</v>
      </c>
      <c r="AH207" s="656">
        <v>0</v>
      </c>
      <c r="AI207" s="661">
        <v>0</v>
      </c>
      <c r="AJ207" s="649">
        <f t="shared" si="116"/>
        <v>0</v>
      </c>
      <c r="AK207" s="649">
        <f t="shared" si="117"/>
        <v>0</v>
      </c>
      <c r="AL207" s="649">
        <f t="shared" si="118"/>
        <v>0</v>
      </c>
      <c r="AM207" s="661">
        <v>0</v>
      </c>
      <c r="AN207" s="649">
        <f t="shared" si="119"/>
        <v>0</v>
      </c>
      <c r="AO207" s="649">
        <f t="shared" si="120"/>
        <v>0</v>
      </c>
      <c r="AP207" s="650">
        <f t="shared" si="121"/>
        <v>0</v>
      </c>
      <c r="AQ207" s="655">
        <v>0</v>
      </c>
      <c r="AR207" s="656">
        <v>0</v>
      </c>
      <c r="AS207" s="661">
        <v>0</v>
      </c>
      <c r="AT207" s="649">
        <f t="shared" si="122"/>
        <v>0</v>
      </c>
      <c r="AU207" s="649">
        <f t="shared" si="123"/>
        <v>0</v>
      </c>
      <c r="AV207" s="649">
        <f t="shared" si="124"/>
        <v>0</v>
      </c>
      <c r="AW207" s="661">
        <v>0</v>
      </c>
      <c r="AX207" s="649">
        <f t="shared" si="125"/>
        <v>0</v>
      </c>
      <c r="AY207" s="649">
        <f t="shared" si="126"/>
        <v>0</v>
      </c>
      <c r="AZ207" s="650">
        <f t="shared" si="127"/>
        <v>0</v>
      </c>
      <c r="BA207" s="651">
        <v>3.14</v>
      </c>
      <c r="BB207" s="649">
        <f t="shared" si="128"/>
        <v>0</v>
      </c>
      <c r="BC207" s="649">
        <f t="shared" si="129"/>
        <v>0</v>
      </c>
      <c r="BD207" s="649">
        <f t="shared" si="130"/>
        <v>0</v>
      </c>
      <c r="BE207" s="650">
        <f t="shared" si="131"/>
        <v>0</v>
      </c>
      <c r="BF207" s="651">
        <v>1</v>
      </c>
      <c r="BG207" s="649">
        <f t="shared" si="132"/>
        <v>0</v>
      </c>
      <c r="BH207" s="649">
        <f t="shared" si="133"/>
        <v>0</v>
      </c>
      <c r="BI207" s="649">
        <f t="shared" si="134"/>
        <v>0</v>
      </c>
      <c r="BJ207" s="650">
        <f t="shared" si="135"/>
        <v>0</v>
      </c>
      <c r="BK207" s="674">
        <v>0</v>
      </c>
      <c r="BL207" s="674">
        <v>0</v>
      </c>
      <c r="BM207" s="675">
        <v>0</v>
      </c>
      <c r="BN207" s="675">
        <v>0</v>
      </c>
      <c r="BO207" s="662">
        <v>0</v>
      </c>
      <c r="BP207" s="662">
        <v>0</v>
      </c>
      <c r="BQ207" s="662">
        <v>0</v>
      </c>
      <c r="BR207" s="675">
        <v>0</v>
      </c>
      <c r="BS207" s="652">
        <f t="shared" si="136"/>
        <v>0</v>
      </c>
      <c r="BT207" s="650">
        <f t="shared" si="137"/>
        <v>0</v>
      </c>
      <c r="BV207" s="668"/>
      <c r="BW207" s="674"/>
      <c r="BX207" s="674"/>
      <c r="BY207" s="675"/>
      <c r="BZ207" s="675"/>
      <c r="CA207" s="662"/>
      <c r="CB207" s="662"/>
      <c r="CC207" s="662"/>
      <c r="CD207" s="675"/>
      <c r="CF207" s="671"/>
      <c r="CG207" s="661"/>
      <c r="CH207" s="661"/>
      <c r="CI207" s="661"/>
      <c r="CJ207" s="88"/>
      <c r="CK207" s="86"/>
      <c r="CL207" s="86"/>
      <c r="CM207" s="87"/>
      <c r="CN207" s="86"/>
      <c r="CO207" s="86"/>
      <c r="CP207" s="86"/>
      <c r="CQ207" s="87"/>
    </row>
    <row r="208" spans="1:95" ht="17.25" customHeight="1" x14ac:dyDescent="0.25">
      <c r="A208" s="664">
        <v>203</v>
      </c>
      <c r="B208" s="647" t="s">
        <v>167</v>
      </c>
      <c r="C208" s="648" t="s">
        <v>750</v>
      </c>
      <c r="D208" s="653">
        <v>67</v>
      </c>
      <c r="E208" s="654">
        <v>0</v>
      </c>
      <c r="F208" s="567">
        <v>0</v>
      </c>
      <c r="G208" s="567">
        <v>5</v>
      </c>
      <c r="H208" s="569">
        <v>0</v>
      </c>
      <c r="I208" s="654">
        <v>0</v>
      </c>
      <c r="J208" s="567">
        <v>0</v>
      </c>
      <c r="K208" s="567">
        <v>0</v>
      </c>
      <c r="L208" s="569">
        <v>0</v>
      </c>
      <c r="M208" s="655">
        <v>0</v>
      </c>
      <c r="N208" s="656">
        <v>0</v>
      </c>
      <c r="O208" s="649">
        <v>0</v>
      </c>
      <c r="P208" s="649">
        <f t="shared" si="104"/>
        <v>0</v>
      </c>
      <c r="Q208" s="649">
        <f t="shared" si="105"/>
        <v>0</v>
      </c>
      <c r="R208" s="649">
        <f t="shared" si="106"/>
        <v>0</v>
      </c>
      <c r="S208" s="660">
        <v>0</v>
      </c>
      <c r="T208" s="649">
        <f t="shared" si="107"/>
        <v>0</v>
      </c>
      <c r="U208" s="649">
        <f t="shared" si="108"/>
        <v>0</v>
      </c>
      <c r="V208" s="650">
        <f t="shared" si="109"/>
        <v>0</v>
      </c>
      <c r="W208" s="655">
        <v>0</v>
      </c>
      <c r="X208" s="656">
        <v>0</v>
      </c>
      <c r="Y208" s="661">
        <v>0</v>
      </c>
      <c r="Z208" s="649">
        <f t="shared" si="110"/>
        <v>0</v>
      </c>
      <c r="AA208" s="649">
        <f t="shared" si="111"/>
        <v>0</v>
      </c>
      <c r="AB208" s="649">
        <f t="shared" si="112"/>
        <v>0</v>
      </c>
      <c r="AC208" s="661">
        <v>0</v>
      </c>
      <c r="AD208" s="649">
        <f t="shared" si="113"/>
        <v>0</v>
      </c>
      <c r="AE208" s="649">
        <f t="shared" si="114"/>
        <v>0</v>
      </c>
      <c r="AF208" s="650">
        <f t="shared" si="115"/>
        <v>0</v>
      </c>
      <c r="AG208" s="655">
        <v>0</v>
      </c>
      <c r="AH208" s="656">
        <v>0</v>
      </c>
      <c r="AI208" s="661">
        <v>0</v>
      </c>
      <c r="AJ208" s="649">
        <f t="shared" si="116"/>
        <v>0</v>
      </c>
      <c r="AK208" s="649">
        <f t="shared" si="117"/>
        <v>0</v>
      </c>
      <c r="AL208" s="649">
        <f t="shared" si="118"/>
        <v>0</v>
      </c>
      <c r="AM208" s="661">
        <v>0</v>
      </c>
      <c r="AN208" s="649">
        <f t="shared" si="119"/>
        <v>0</v>
      </c>
      <c r="AO208" s="649">
        <f t="shared" si="120"/>
        <v>0</v>
      </c>
      <c r="AP208" s="650">
        <f t="shared" si="121"/>
        <v>0</v>
      </c>
      <c r="AQ208" s="655">
        <v>0</v>
      </c>
      <c r="AR208" s="656">
        <v>0</v>
      </c>
      <c r="AS208" s="661">
        <v>0</v>
      </c>
      <c r="AT208" s="649">
        <f t="shared" si="122"/>
        <v>0</v>
      </c>
      <c r="AU208" s="649">
        <f t="shared" si="123"/>
        <v>0</v>
      </c>
      <c r="AV208" s="649">
        <f t="shared" si="124"/>
        <v>0</v>
      </c>
      <c r="AW208" s="661">
        <v>0</v>
      </c>
      <c r="AX208" s="649">
        <f t="shared" si="125"/>
        <v>0</v>
      </c>
      <c r="AY208" s="649">
        <f t="shared" si="126"/>
        <v>0</v>
      </c>
      <c r="AZ208" s="650">
        <f t="shared" si="127"/>
        <v>0</v>
      </c>
      <c r="BA208" s="651">
        <v>2.98</v>
      </c>
      <c r="BB208" s="649">
        <f t="shared" si="128"/>
        <v>0</v>
      </c>
      <c r="BC208" s="649">
        <f t="shared" si="129"/>
        <v>0</v>
      </c>
      <c r="BD208" s="649">
        <f t="shared" si="130"/>
        <v>14.9</v>
      </c>
      <c r="BE208" s="650">
        <f t="shared" si="131"/>
        <v>0</v>
      </c>
      <c r="BF208" s="651">
        <v>1.02</v>
      </c>
      <c r="BG208" s="649">
        <f t="shared" si="132"/>
        <v>0</v>
      </c>
      <c r="BH208" s="649">
        <f t="shared" si="133"/>
        <v>0</v>
      </c>
      <c r="BI208" s="649">
        <f t="shared" si="134"/>
        <v>5.0999999999999996</v>
      </c>
      <c r="BJ208" s="650">
        <f t="shared" si="135"/>
        <v>0</v>
      </c>
      <c r="BK208" s="674">
        <v>0</v>
      </c>
      <c r="BL208" s="674">
        <v>0</v>
      </c>
      <c r="BM208" s="675">
        <v>0</v>
      </c>
      <c r="BN208" s="675">
        <v>0</v>
      </c>
      <c r="BO208" s="662">
        <v>0</v>
      </c>
      <c r="BP208" s="662">
        <v>0</v>
      </c>
      <c r="BQ208" s="662">
        <v>0</v>
      </c>
      <c r="BR208" s="675">
        <v>0</v>
      </c>
      <c r="BS208" s="652">
        <f t="shared" si="136"/>
        <v>0</v>
      </c>
      <c r="BT208" s="650">
        <f t="shared" si="137"/>
        <v>0</v>
      </c>
      <c r="BV208" s="668"/>
      <c r="BW208" s="674"/>
      <c r="BX208" s="674"/>
      <c r="BY208" s="675"/>
      <c r="BZ208" s="675"/>
      <c r="CA208" s="662"/>
      <c r="CB208" s="662"/>
      <c r="CC208" s="662"/>
      <c r="CD208" s="675"/>
      <c r="CF208" s="671"/>
      <c r="CG208" s="661"/>
      <c r="CH208" s="661"/>
      <c r="CI208" s="661"/>
      <c r="CJ208" s="88"/>
      <c r="CK208" s="86"/>
      <c r="CL208" s="86"/>
      <c r="CM208" s="87"/>
      <c r="CN208" s="86"/>
      <c r="CO208" s="86"/>
      <c r="CP208" s="86"/>
      <c r="CQ208" s="87"/>
    </row>
    <row r="209" spans="1:95" ht="17.25" customHeight="1" x14ac:dyDescent="0.25">
      <c r="A209" s="664">
        <v>204</v>
      </c>
      <c r="B209" s="647" t="s">
        <v>168</v>
      </c>
      <c r="C209" s="648" t="s">
        <v>751</v>
      </c>
      <c r="D209" s="653">
        <v>283</v>
      </c>
      <c r="E209" s="654">
        <v>7</v>
      </c>
      <c r="F209" s="567">
        <v>0</v>
      </c>
      <c r="G209" s="567">
        <v>18</v>
      </c>
      <c r="H209" s="569">
        <v>8</v>
      </c>
      <c r="I209" s="654">
        <v>0</v>
      </c>
      <c r="J209" s="567">
        <v>0</v>
      </c>
      <c r="K209" s="567">
        <v>17</v>
      </c>
      <c r="L209" s="569">
        <v>0</v>
      </c>
      <c r="M209" s="655">
        <v>0</v>
      </c>
      <c r="N209" s="656">
        <v>0</v>
      </c>
      <c r="O209" s="649">
        <v>0</v>
      </c>
      <c r="P209" s="649">
        <f t="shared" si="104"/>
        <v>0</v>
      </c>
      <c r="Q209" s="649">
        <f t="shared" si="105"/>
        <v>0</v>
      </c>
      <c r="R209" s="649">
        <f t="shared" si="106"/>
        <v>0</v>
      </c>
      <c r="S209" s="660">
        <v>0</v>
      </c>
      <c r="T209" s="649">
        <f t="shared" si="107"/>
        <v>0</v>
      </c>
      <c r="U209" s="649">
        <f t="shared" si="108"/>
        <v>0</v>
      </c>
      <c r="V209" s="650">
        <f t="shared" si="109"/>
        <v>0</v>
      </c>
      <c r="W209" s="655">
        <v>0</v>
      </c>
      <c r="X209" s="656">
        <v>0</v>
      </c>
      <c r="Y209" s="661">
        <v>0</v>
      </c>
      <c r="Z209" s="649">
        <f t="shared" si="110"/>
        <v>0</v>
      </c>
      <c r="AA209" s="649">
        <f t="shared" si="111"/>
        <v>0</v>
      </c>
      <c r="AB209" s="649">
        <f t="shared" si="112"/>
        <v>0</v>
      </c>
      <c r="AC209" s="661">
        <v>0</v>
      </c>
      <c r="AD209" s="649">
        <f t="shared" si="113"/>
        <v>0</v>
      </c>
      <c r="AE209" s="649">
        <f t="shared" si="114"/>
        <v>0</v>
      </c>
      <c r="AF209" s="650">
        <f t="shared" si="115"/>
        <v>0</v>
      </c>
      <c r="AG209" s="655">
        <v>0</v>
      </c>
      <c r="AH209" s="656">
        <v>0</v>
      </c>
      <c r="AI209" s="661">
        <v>324908.457873668</v>
      </c>
      <c r="AJ209" s="649">
        <f t="shared" si="116"/>
        <v>19112.262227862822</v>
      </c>
      <c r="AK209" s="649">
        <f t="shared" si="117"/>
        <v>0</v>
      </c>
      <c r="AL209" s="649">
        <f t="shared" si="118"/>
        <v>0</v>
      </c>
      <c r="AM209" s="661">
        <v>19779.703192875</v>
      </c>
      <c r="AN209" s="649">
        <f t="shared" si="119"/>
        <v>1163.5119525220589</v>
      </c>
      <c r="AO209" s="649">
        <f t="shared" si="120"/>
        <v>0</v>
      </c>
      <c r="AP209" s="650">
        <f t="shared" si="121"/>
        <v>0</v>
      </c>
      <c r="AQ209" s="655">
        <v>0</v>
      </c>
      <c r="AR209" s="656">
        <v>0</v>
      </c>
      <c r="AS209" s="661">
        <v>0</v>
      </c>
      <c r="AT209" s="649">
        <f t="shared" si="122"/>
        <v>0</v>
      </c>
      <c r="AU209" s="649">
        <f t="shared" si="123"/>
        <v>0</v>
      </c>
      <c r="AV209" s="649">
        <f t="shared" si="124"/>
        <v>0</v>
      </c>
      <c r="AW209" s="661">
        <v>0</v>
      </c>
      <c r="AX209" s="649">
        <f t="shared" si="125"/>
        <v>0</v>
      </c>
      <c r="AY209" s="649">
        <f t="shared" si="126"/>
        <v>0</v>
      </c>
      <c r="AZ209" s="650">
        <f t="shared" si="127"/>
        <v>0</v>
      </c>
      <c r="BA209" s="651">
        <v>2.1</v>
      </c>
      <c r="BB209" s="649">
        <f t="shared" si="128"/>
        <v>14.700000000000001</v>
      </c>
      <c r="BC209" s="649">
        <f t="shared" si="129"/>
        <v>0</v>
      </c>
      <c r="BD209" s="649">
        <f t="shared" si="130"/>
        <v>37.800000000000004</v>
      </c>
      <c r="BE209" s="650">
        <f t="shared" si="131"/>
        <v>16.8</v>
      </c>
      <c r="BF209" s="651">
        <v>1.26</v>
      </c>
      <c r="BG209" s="649">
        <f t="shared" si="132"/>
        <v>8.82</v>
      </c>
      <c r="BH209" s="649">
        <f t="shared" si="133"/>
        <v>0</v>
      </c>
      <c r="BI209" s="649">
        <f t="shared" si="134"/>
        <v>22.68</v>
      </c>
      <c r="BJ209" s="650">
        <f t="shared" si="135"/>
        <v>10.08</v>
      </c>
      <c r="BK209" s="674">
        <v>0</v>
      </c>
      <c r="BL209" s="674">
        <v>0</v>
      </c>
      <c r="BM209" s="675">
        <v>0</v>
      </c>
      <c r="BN209" s="675">
        <v>0</v>
      </c>
      <c r="BO209" s="662">
        <v>2.0155008007117399</v>
      </c>
      <c r="BP209" s="662">
        <v>0.12269919928825</v>
      </c>
      <c r="BQ209" s="662">
        <v>0</v>
      </c>
      <c r="BR209" s="675">
        <v>0</v>
      </c>
      <c r="BS209" s="652">
        <f t="shared" si="136"/>
        <v>2.1381999999999897</v>
      </c>
      <c r="BT209" s="650">
        <f t="shared" si="137"/>
        <v>344688.16106654325</v>
      </c>
      <c r="BV209" s="668"/>
      <c r="BW209" s="674"/>
      <c r="BX209" s="674"/>
      <c r="BY209" s="675"/>
      <c r="BZ209" s="675"/>
      <c r="CA209" s="662"/>
      <c r="CB209" s="662"/>
      <c r="CC209" s="662"/>
      <c r="CD209" s="675"/>
      <c r="CF209" s="671"/>
      <c r="CG209" s="661"/>
      <c r="CH209" s="661"/>
      <c r="CI209" s="661"/>
      <c r="CJ209" s="88"/>
      <c r="CK209" s="86"/>
      <c r="CL209" s="86"/>
      <c r="CM209" s="87"/>
      <c r="CN209" s="86"/>
      <c r="CO209" s="86"/>
      <c r="CP209" s="86"/>
      <c r="CQ209" s="87"/>
    </row>
    <row r="210" spans="1:95" ht="17.25" customHeight="1" x14ac:dyDescent="0.25">
      <c r="A210" s="664">
        <v>205</v>
      </c>
      <c r="B210" s="647" t="s">
        <v>169</v>
      </c>
      <c r="C210" s="648" t="s">
        <v>752</v>
      </c>
      <c r="D210" s="653">
        <v>3435</v>
      </c>
      <c r="E210" s="654">
        <v>54</v>
      </c>
      <c r="F210" s="567">
        <v>0</v>
      </c>
      <c r="G210" s="567">
        <v>206</v>
      </c>
      <c r="H210" s="569">
        <v>120</v>
      </c>
      <c r="I210" s="654">
        <v>56</v>
      </c>
      <c r="J210" s="567">
        <v>0</v>
      </c>
      <c r="K210" s="567">
        <v>209</v>
      </c>
      <c r="L210" s="569">
        <v>118</v>
      </c>
      <c r="M210" s="655">
        <v>3</v>
      </c>
      <c r="N210" s="656">
        <v>0</v>
      </c>
      <c r="O210" s="649">
        <v>527721.81208951399</v>
      </c>
      <c r="P210" s="649">
        <f t="shared" si="104"/>
        <v>9423.6037873127498</v>
      </c>
      <c r="Q210" s="649">
        <f t="shared" si="105"/>
        <v>28270.811361938249</v>
      </c>
      <c r="R210" s="649">
        <f t="shared" si="106"/>
        <v>0</v>
      </c>
      <c r="S210" s="660">
        <v>0</v>
      </c>
      <c r="T210" s="649">
        <f t="shared" si="107"/>
        <v>0</v>
      </c>
      <c r="U210" s="649">
        <f t="shared" si="108"/>
        <v>0</v>
      </c>
      <c r="V210" s="650">
        <f t="shared" si="109"/>
        <v>0</v>
      </c>
      <c r="W210" s="655">
        <v>0</v>
      </c>
      <c r="X210" s="656">
        <v>0</v>
      </c>
      <c r="Y210" s="661">
        <v>0</v>
      </c>
      <c r="Z210" s="649">
        <f t="shared" si="110"/>
        <v>0</v>
      </c>
      <c r="AA210" s="649">
        <f t="shared" si="111"/>
        <v>0</v>
      </c>
      <c r="AB210" s="649">
        <f t="shared" si="112"/>
        <v>0</v>
      </c>
      <c r="AC210" s="661">
        <v>0</v>
      </c>
      <c r="AD210" s="649">
        <f t="shared" si="113"/>
        <v>0</v>
      </c>
      <c r="AE210" s="649">
        <f t="shared" si="114"/>
        <v>0</v>
      </c>
      <c r="AF210" s="650">
        <f t="shared" si="115"/>
        <v>0</v>
      </c>
      <c r="AG210" s="655">
        <v>6</v>
      </c>
      <c r="AH210" s="656">
        <v>0</v>
      </c>
      <c r="AI210" s="661">
        <v>2304362.7005802901</v>
      </c>
      <c r="AJ210" s="649">
        <f t="shared" si="116"/>
        <v>11025.658854451149</v>
      </c>
      <c r="AK210" s="649">
        <f t="shared" si="117"/>
        <v>66153.953126706896</v>
      </c>
      <c r="AL210" s="649">
        <f t="shared" si="118"/>
        <v>0</v>
      </c>
      <c r="AM210" s="661">
        <v>2009626.9270290099</v>
      </c>
      <c r="AN210" s="649">
        <f t="shared" si="119"/>
        <v>9615.4398422440663</v>
      </c>
      <c r="AO210" s="649">
        <f t="shared" si="120"/>
        <v>57692.639053464402</v>
      </c>
      <c r="AP210" s="650">
        <f t="shared" si="121"/>
        <v>0</v>
      </c>
      <c r="AQ210" s="655">
        <v>2</v>
      </c>
      <c r="AR210" s="656">
        <v>0</v>
      </c>
      <c r="AS210" s="661">
        <v>1812731.4797373801</v>
      </c>
      <c r="AT210" s="649">
        <f t="shared" si="122"/>
        <v>15362.131184215084</v>
      </c>
      <c r="AU210" s="649">
        <f t="shared" si="123"/>
        <v>30724.262368430169</v>
      </c>
      <c r="AV210" s="649">
        <f t="shared" si="124"/>
        <v>0</v>
      </c>
      <c r="AW210" s="661">
        <v>34654.653550237999</v>
      </c>
      <c r="AX210" s="649">
        <f t="shared" si="125"/>
        <v>293.68350466303389</v>
      </c>
      <c r="AY210" s="649">
        <f t="shared" si="126"/>
        <v>587.36700932606777</v>
      </c>
      <c r="AZ210" s="650">
        <f t="shared" si="127"/>
        <v>0</v>
      </c>
      <c r="BA210" s="651">
        <v>1.38</v>
      </c>
      <c r="BB210" s="649">
        <f t="shared" si="128"/>
        <v>74.52</v>
      </c>
      <c r="BC210" s="649">
        <f t="shared" si="129"/>
        <v>0</v>
      </c>
      <c r="BD210" s="649">
        <f t="shared" si="130"/>
        <v>284.27999999999997</v>
      </c>
      <c r="BE210" s="650">
        <f t="shared" si="131"/>
        <v>165.6</v>
      </c>
      <c r="BF210" s="651">
        <v>1.49</v>
      </c>
      <c r="BG210" s="649">
        <f t="shared" si="132"/>
        <v>80.459999999999994</v>
      </c>
      <c r="BH210" s="649">
        <f t="shared" si="133"/>
        <v>0</v>
      </c>
      <c r="BI210" s="649">
        <f t="shared" si="134"/>
        <v>306.94</v>
      </c>
      <c r="BJ210" s="650">
        <f t="shared" si="135"/>
        <v>178.8</v>
      </c>
      <c r="BK210" s="674">
        <v>3.2736104864128399</v>
      </c>
      <c r="BL210" s="674">
        <v>0</v>
      </c>
      <c r="BM210" s="675">
        <v>0</v>
      </c>
      <c r="BN210" s="675">
        <v>0</v>
      </c>
      <c r="BO210" s="662">
        <v>14.294625934162999</v>
      </c>
      <c r="BP210" s="662">
        <v>12.466294989875999</v>
      </c>
      <c r="BQ210" s="662">
        <v>11.244895786328399</v>
      </c>
      <c r="BR210" s="675">
        <v>0.2149728032197</v>
      </c>
      <c r="BS210" s="652">
        <f t="shared" si="136"/>
        <v>41.494399999999942</v>
      </c>
      <c r="BT210" s="650">
        <f t="shared" si="137"/>
        <v>6689097.5729864463</v>
      </c>
      <c r="BV210" s="668"/>
      <c r="BW210" s="674"/>
      <c r="BX210" s="674"/>
      <c r="BY210" s="675"/>
      <c r="BZ210" s="675"/>
      <c r="CA210" s="662"/>
      <c r="CB210" s="662"/>
      <c r="CC210" s="662"/>
      <c r="CD210" s="675"/>
      <c r="CF210" s="671"/>
      <c r="CG210" s="661"/>
      <c r="CH210" s="661"/>
      <c r="CI210" s="661"/>
      <c r="CJ210" s="88"/>
      <c r="CK210" s="86"/>
      <c r="CL210" s="86"/>
      <c r="CM210" s="87"/>
      <c r="CN210" s="86"/>
      <c r="CO210" s="86"/>
      <c r="CP210" s="86"/>
      <c r="CQ210" s="87"/>
    </row>
    <row r="211" spans="1:95" ht="17.25" customHeight="1" x14ac:dyDescent="0.25">
      <c r="A211" s="664">
        <v>206</v>
      </c>
      <c r="B211" s="647" t="s">
        <v>170</v>
      </c>
      <c r="C211" s="648" t="s">
        <v>753</v>
      </c>
      <c r="D211" s="653">
        <v>37</v>
      </c>
      <c r="E211" s="654">
        <v>0</v>
      </c>
      <c r="F211" s="567">
        <v>0</v>
      </c>
      <c r="G211" s="567">
        <v>0</v>
      </c>
      <c r="H211" s="569">
        <v>3</v>
      </c>
      <c r="I211" s="654">
        <v>0</v>
      </c>
      <c r="J211" s="567">
        <v>0</v>
      </c>
      <c r="K211" s="567">
        <v>0</v>
      </c>
      <c r="L211" s="569">
        <v>0</v>
      </c>
      <c r="M211" s="655">
        <v>0</v>
      </c>
      <c r="N211" s="656">
        <v>0</v>
      </c>
      <c r="O211" s="649">
        <v>0</v>
      </c>
      <c r="P211" s="649">
        <f t="shared" si="104"/>
        <v>0</v>
      </c>
      <c r="Q211" s="649">
        <f t="shared" si="105"/>
        <v>0</v>
      </c>
      <c r="R211" s="649">
        <f t="shared" si="106"/>
        <v>0</v>
      </c>
      <c r="S211" s="660">
        <v>0</v>
      </c>
      <c r="T211" s="649">
        <f t="shared" si="107"/>
        <v>0</v>
      </c>
      <c r="U211" s="649">
        <f t="shared" si="108"/>
        <v>0</v>
      </c>
      <c r="V211" s="650">
        <f t="shared" si="109"/>
        <v>0</v>
      </c>
      <c r="W211" s="655">
        <v>0</v>
      </c>
      <c r="X211" s="656">
        <v>0</v>
      </c>
      <c r="Y211" s="661">
        <v>0</v>
      </c>
      <c r="Z211" s="649">
        <f t="shared" si="110"/>
        <v>0</v>
      </c>
      <c r="AA211" s="649">
        <f t="shared" si="111"/>
        <v>0</v>
      </c>
      <c r="AB211" s="649">
        <f t="shared" si="112"/>
        <v>0</v>
      </c>
      <c r="AC211" s="661">
        <v>0</v>
      </c>
      <c r="AD211" s="649">
        <f t="shared" si="113"/>
        <v>0</v>
      </c>
      <c r="AE211" s="649">
        <f t="shared" si="114"/>
        <v>0</v>
      </c>
      <c r="AF211" s="650">
        <f t="shared" si="115"/>
        <v>0</v>
      </c>
      <c r="AG211" s="655">
        <v>0</v>
      </c>
      <c r="AH211" s="656">
        <v>0</v>
      </c>
      <c r="AI211" s="661">
        <v>0</v>
      </c>
      <c r="AJ211" s="649">
        <f t="shared" si="116"/>
        <v>0</v>
      </c>
      <c r="AK211" s="649">
        <f t="shared" si="117"/>
        <v>0</v>
      </c>
      <c r="AL211" s="649">
        <f t="shared" si="118"/>
        <v>0</v>
      </c>
      <c r="AM211" s="661">
        <v>0</v>
      </c>
      <c r="AN211" s="649">
        <f t="shared" si="119"/>
        <v>0</v>
      </c>
      <c r="AO211" s="649">
        <f t="shared" si="120"/>
        <v>0</v>
      </c>
      <c r="AP211" s="650">
        <f t="shared" si="121"/>
        <v>0</v>
      </c>
      <c r="AQ211" s="655">
        <v>0</v>
      </c>
      <c r="AR211" s="656">
        <v>0</v>
      </c>
      <c r="AS211" s="661">
        <v>0</v>
      </c>
      <c r="AT211" s="649">
        <f t="shared" si="122"/>
        <v>0</v>
      </c>
      <c r="AU211" s="649">
        <f t="shared" si="123"/>
        <v>0</v>
      </c>
      <c r="AV211" s="649">
        <f t="shared" si="124"/>
        <v>0</v>
      </c>
      <c r="AW211" s="661">
        <v>0</v>
      </c>
      <c r="AX211" s="649">
        <f t="shared" si="125"/>
        <v>0</v>
      </c>
      <c r="AY211" s="649">
        <f t="shared" si="126"/>
        <v>0</v>
      </c>
      <c r="AZ211" s="650">
        <f t="shared" si="127"/>
        <v>0</v>
      </c>
      <c r="BA211" s="651">
        <v>1.36</v>
      </c>
      <c r="BB211" s="649">
        <f t="shared" si="128"/>
        <v>0</v>
      </c>
      <c r="BC211" s="649">
        <f t="shared" si="129"/>
        <v>0</v>
      </c>
      <c r="BD211" s="649">
        <f t="shared" si="130"/>
        <v>0</v>
      </c>
      <c r="BE211" s="650">
        <f t="shared" si="131"/>
        <v>4.08</v>
      </c>
      <c r="BF211" s="651">
        <v>1</v>
      </c>
      <c r="BG211" s="649">
        <f t="shared" si="132"/>
        <v>0</v>
      </c>
      <c r="BH211" s="649">
        <f t="shared" si="133"/>
        <v>0</v>
      </c>
      <c r="BI211" s="649">
        <f t="shared" si="134"/>
        <v>0</v>
      </c>
      <c r="BJ211" s="650">
        <f t="shared" si="135"/>
        <v>3</v>
      </c>
      <c r="BK211" s="674">
        <v>0</v>
      </c>
      <c r="BL211" s="674">
        <v>0</v>
      </c>
      <c r="BM211" s="675">
        <v>0</v>
      </c>
      <c r="BN211" s="675">
        <v>0</v>
      </c>
      <c r="BO211" s="662">
        <v>0</v>
      </c>
      <c r="BP211" s="662">
        <v>0</v>
      </c>
      <c r="BQ211" s="662">
        <v>0</v>
      </c>
      <c r="BR211" s="675">
        <v>0</v>
      </c>
      <c r="BS211" s="652">
        <f t="shared" si="136"/>
        <v>0</v>
      </c>
      <c r="BT211" s="650">
        <f t="shared" si="137"/>
        <v>0</v>
      </c>
      <c r="BV211" s="668"/>
      <c r="BW211" s="674"/>
      <c r="BX211" s="674"/>
      <c r="BY211" s="675"/>
      <c r="BZ211" s="675"/>
      <c r="CA211" s="662"/>
      <c r="CB211" s="662"/>
      <c r="CC211" s="662"/>
      <c r="CD211" s="675"/>
      <c r="CF211" s="671"/>
      <c r="CG211" s="661"/>
      <c r="CH211" s="661"/>
      <c r="CI211" s="661"/>
      <c r="CJ211" s="88"/>
      <c r="CK211" s="86"/>
      <c r="CL211" s="86"/>
      <c r="CM211" s="87"/>
      <c r="CN211" s="86"/>
      <c r="CO211" s="86"/>
      <c r="CP211" s="86"/>
      <c r="CQ211" s="87"/>
    </row>
    <row r="212" spans="1:95" ht="17.25" customHeight="1" x14ac:dyDescent="0.25">
      <c r="A212" s="664">
        <v>207</v>
      </c>
      <c r="B212" s="647" t="s">
        <v>546</v>
      </c>
      <c r="C212" s="648" t="s">
        <v>754</v>
      </c>
      <c r="D212" s="653">
        <v>403</v>
      </c>
      <c r="E212" s="654">
        <v>9</v>
      </c>
      <c r="F212" s="567">
        <v>0</v>
      </c>
      <c r="G212" s="567">
        <v>12</v>
      </c>
      <c r="H212" s="569">
        <v>16</v>
      </c>
      <c r="I212" s="654">
        <v>0</v>
      </c>
      <c r="J212" s="567">
        <v>0</v>
      </c>
      <c r="K212" s="567">
        <v>0</v>
      </c>
      <c r="L212" s="569">
        <v>0</v>
      </c>
      <c r="M212" s="655">
        <v>0</v>
      </c>
      <c r="N212" s="656">
        <v>0</v>
      </c>
      <c r="O212" s="649">
        <v>0</v>
      </c>
      <c r="P212" s="649">
        <f t="shared" si="104"/>
        <v>0</v>
      </c>
      <c r="Q212" s="649">
        <f t="shared" si="105"/>
        <v>0</v>
      </c>
      <c r="R212" s="649">
        <f t="shared" si="106"/>
        <v>0</v>
      </c>
      <c r="S212" s="660">
        <v>0</v>
      </c>
      <c r="T212" s="649">
        <f t="shared" si="107"/>
        <v>0</v>
      </c>
      <c r="U212" s="649">
        <f t="shared" si="108"/>
        <v>0</v>
      </c>
      <c r="V212" s="650">
        <f t="shared" si="109"/>
        <v>0</v>
      </c>
      <c r="W212" s="655">
        <v>0</v>
      </c>
      <c r="X212" s="656">
        <v>0</v>
      </c>
      <c r="Y212" s="661">
        <v>0</v>
      </c>
      <c r="Z212" s="649">
        <f t="shared" si="110"/>
        <v>0</v>
      </c>
      <c r="AA212" s="649">
        <f t="shared" si="111"/>
        <v>0</v>
      </c>
      <c r="AB212" s="649">
        <f t="shared" si="112"/>
        <v>0</v>
      </c>
      <c r="AC212" s="661">
        <v>0</v>
      </c>
      <c r="AD212" s="649">
        <f t="shared" si="113"/>
        <v>0</v>
      </c>
      <c r="AE212" s="649">
        <f t="shared" si="114"/>
        <v>0</v>
      </c>
      <c r="AF212" s="650">
        <f t="shared" si="115"/>
        <v>0</v>
      </c>
      <c r="AG212" s="655">
        <v>0</v>
      </c>
      <c r="AH212" s="656">
        <v>0</v>
      </c>
      <c r="AI212" s="661">
        <v>0</v>
      </c>
      <c r="AJ212" s="649">
        <f t="shared" si="116"/>
        <v>0</v>
      </c>
      <c r="AK212" s="649">
        <f t="shared" si="117"/>
        <v>0</v>
      </c>
      <c r="AL212" s="649">
        <f t="shared" si="118"/>
        <v>0</v>
      </c>
      <c r="AM212" s="661">
        <v>0</v>
      </c>
      <c r="AN212" s="649">
        <f t="shared" si="119"/>
        <v>0</v>
      </c>
      <c r="AO212" s="649">
        <f t="shared" si="120"/>
        <v>0</v>
      </c>
      <c r="AP212" s="650">
        <f t="shared" si="121"/>
        <v>0</v>
      </c>
      <c r="AQ212" s="655">
        <v>0</v>
      </c>
      <c r="AR212" s="656">
        <v>0</v>
      </c>
      <c r="AS212" s="661">
        <v>0</v>
      </c>
      <c r="AT212" s="649">
        <f t="shared" si="122"/>
        <v>0</v>
      </c>
      <c r="AU212" s="649">
        <f t="shared" si="123"/>
        <v>0</v>
      </c>
      <c r="AV212" s="649">
        <f t="shared" si="124"/>
        <v>0</v>
      </c>
      <c r="AW212" s="661">
        <v>0</v>
      </c>
      <c r="AX212" s="649">
        <f t="shared" si="125"/>
        <v>0</v>
      </c>
      <c r="AY212" s="649">
        <f t="shared" si="126"/>
        <v>0</v>
      </c>
      <c r="AZ212" s="650">
        <f t="shared" si="127"/>
        <v>0</v>
      </c>
      <c r="BA212" s="651">
        <v>2.12</v>
      </c>
      <c r="BB212" s="649">
        <f t="shared" si="128"/>
        <v>19.080000000000002</v>
      </c>
      <c r="BC212" s="649">
        <f t="shared" si="129"/>
        <v>0</v>
      </c>
      <c r="BD212" s="649">
        <f t="shared" si="130"/>
        <v>25.44</v>
      </c>
      <c r="BE212" s="650">
        <f t="shared" si="131"/>
        <v>33.92</v>
      </c>
      <c r="BF212" s="651">
        <v>1</v>
      </c>
      <c r="BG212" s="649">
        <f t="shared" si="132"/>
        <v>9</v>
      </c>
      <c r="BH212" s="649">
        <f t="shared" si="133"/>
        <v>0</v>
      </c>
      <c r="BI212" s="649">
        <f t="shared" si="134"/>
        <v>12</v>
      </c>
      <c r="BJ212" s="650">
        <f t="shared" si="135"/>
        <v>16</v>
      </c>
      <c r="BK212" s="674">
        <v>0</v>
      </c>
      <c r="BL212" s="674">
        <v>0</v>
      </c>
      <c r="BM212" s="675">
        <v>0</v>
      </c>
      <c r="BN212" s="675">
        <v>0</v>
      </c>
      <c r="BO212" s="662">
        <v>0</v>
      </c>
      <c r="BP212" s="662">
        <v>0</v>
      </c>
      <c r="BQ212" s="662">
        <v>0</v>
      </c>
      <c r="BR212" s="675">
        <v>0</v>
      </c>
      <c r="BS212" s="652">
        <f t="shared" si="136"/>
        <v>0</v>
      </c>
      <c r="BT212" s="650">
        <f t="shared" si="137"/>
        <v>0</v>
      </c>
      <c r="BV212" s="668"/>
      <c r="BW212" s="674"/>
      <c r="BX212" s="674"/>
      <c r="BY212" s="675"/>
      <c r="BZ212" s="675"/>
      <c r="CA212" s="662"/>
      <c r="CB212" s="662"/>
      <c r="CC212" s="662"/>
      <c r="CD212" s="675"/>
      <c r="CF212" s="671"/>
      <c r="CG212" s="661"/>
      <c r="CH212" s="661"/>
      <c r="CI212" s="661"/>
      <c r="CJ212" s="88"/>
      <c r="CK212" s="86"/>
      <c r="CL212" s="86"/>
      <c r="CM212" s="87"/>
      <c r="CN212" s="86"/>
      <c r="CO212" s="86"/>
      <c r="CP212" s="86"/>
      <c r="CQ212" s="87"/>
    </row>
    <row r="213" spans="1:95" ht="17.25" customHeight="1" x14ac:dyDescent="0.25">
      <c r="A213" s="664">
        <v>208</v>
      </c>
      <c r="B213" s="647" t="s">
        <v>547</v>
      </c>
      <c r="C213" s="648" t="s">
        <v>755</v>
      </c>
      <c r="D213" s="653">
        <v>3981</v>
      </c>
      <c r="E213" s="654">
        <v>77</v>
      </c>
      <c r="F213" s="567">
        <v>0</v>
      </c>
      <c r="G213" s="567">
        <v>236</v>
      </c>
      <c r="H213" s="569">
        <v>114</v>
      </c>
      <c r="I213" s="654">
        <v>89</v>
      </c>
      <c r="J213" s="567">
        <v>0</v>
      </c>
      <c r="K213" s="567">
        <v>237</v>
      </c>
      <c r="L213" s="569">
        <v>0</v>
      </c>
      <c r="M213" s="655">
        <v>1</v>
      </c>
      <c r="N213" s="656">
        <v>0</v>
      </c>
      <c r="O213" s="649">
        <v>883801.54377093201</v>
      </c>
      <c r="P213" s="649">
        <f t="shared" si="104"/>
        <v>9930.3544243924953</v>
      </c>
      <c r="Q213" s="649">
        <f t="shared" si="105"/>
        <v>9930.3544243924953</v>
      </c>
      <c r="R213" s="649">
        <f t="shared" si="106"/>
        <v>0</v>
      </c>
      <c r="S213" s="660">
        <v>0</v>
      </c>
      <c r="T213" s="649">
        <f t="shared" si="107"/>
        <v>0</v>
      </c>
      <c r="U213" s="649">
        <f t="shared" si="108"/>
        <v>0</v>
      </c>
      <c r="V213" s="650">
        <f t="shared" si="109"/>
        <v>0</v>
      </c>
      <c r="W213" s="655">
        <v>0</v>
      </c>
      <c r="X213" s="656">
        <v>0</v>
      </c>
      <c r="Y213" s="661">
        <v>0</v>
      </c>
      <c r="Z213" s="649">
        <f t="shared" si="110"/>
        <v>0</v>
      </c>
      <c r="AA213" s="649">
        <f t="shared" si="111"/>
        <v>0</v>
      </c>
      <c r="AB213" s="649">
        <f t="shared" si="112"/>
        <v>0</v>
      </c>
      <c r="AC213" s="661">
        <v>0</v>
      </c>
      <c r="AD213" s="649">
        <f t="shared" si="113"/>
        <v>0</v>
      </c>
      <c r="AE213" s="649">
        <f t="shared" si="114"/>
        <v>0</v>
      </c>
      <c r="AF213" s="650">
        <f t="shared" si="115"/>
        <v>0</v>
      </c>
      <c r="AG213" s="655">
        <v>2</v>
      </c>
      <c r="AH213" s="656">
        <v>0</v>
      </c>
      <c r="AI213" s="661">
        <v>2904969.9675486898</v>
      </c>
      <c r="AJ213" s="649">
        <f t="shared" si="116"/>
        <v>12257.257247040885</v>
      </c>
      <c r="AK213" s="649">
        <f t="shared" si="117"/>
        <v>24514.51449408177</v>
      </c>
      <c r="AL213" s="649">
        <f t="shared" si="118"/>
        <v>0</v>
      </c>
      <c r="AM213" s="661">
        <v>590293.13188880798</v>
      </c>
      <c r="AN213" s="649">
        <f t="shared" si="119"/>
        <v>2490.6883202059407</v>
      </c>
      <c r="AO213" s="649">
        <f t="shared" si="120"/>
        <v>4981.3766404118815</v>
      </c>
      <c r="AP213" s="650">
        <f t="shared" si="121"/>
        <v>0</v>
      </c>
      <c r="AQ213" s="655">
        <v>0</v>
      </c>
      <c r="AR213" s="656">
        <v>0</v>
      </c>
      <c r="AS213" s="661">
        <v>0</v>
      </c>
      <c r="AT213" s="649">
        <f t="shared" si="122"/>
        <v>0</v>
      </c>
      <c r="AU213" s="649">
        <f t="shared" si="123"/>
        <v>0</v>
      </c>
      <c r="AV213" s="649">
        <f t="shared" si="124"/>
        <v>0</v>
      </c>
      <c r="AW213" s="661">
        <v>0</v>
      </c>
      <c r="AX213" s="649">
        <f t="shared" si="125"/>
        <v>0</v>
      </c>
      <c r="AY213" s="649">
        <f t="shared" si="126"/>
        <v>0</v>
      </c>
      <c r="AZ213" s="650">
        <f t="shared" si="127"/>
        <v>0</v>
      </c>
      <c r="BA213" s="651">
        <v>1.41</v>
      </c>
      <c r="BB213" s="649">
        <f t="shared" si="128"/>
        <v>108.57</v>
      </c>
      <c r="BC213" s="649">
        <f t="shared" si="129"/>
        <v>0</v>
      </c>
      <c r="BD213" s="649">
        <f t="shared" si="130"/>
        <v>332.76</v>
      </c>
      <c r="BE213" s="650">
        <f t="shared" si="131"/>
        <v>160.73999999999998</v>
      </c>
      <c r="BF213" s="651">
        <v>1.41</v>
      </c>
      <c r="BG213" s="649">
        <f t="shared" si="132"/>
        <v>108.57</v>
      </c>
      <c r="BH213" s="649">
        <f t="shared" si="133"/>
        <v>0</v>
      </c>
      <c r="BI213" s="649">
        <f t="shared" si="134"/>
        <v>332.76</v>
      </c>
      <c r="BJ213" s="650">
        <f t="shared" si="135"/>
        <v>160.73999999999998</v>
      </c>
      <c r="BK213" s="674">
        <v>5.4824756819140603</v>
      </c>
      <c r="BL213" s="674">
        <v>0</v>
      </c>
      <c r="BM213" s="675">
        <v>0</v>
      </c>
      <c r="BN213" s="675">
        <v>0</v>
      </c>
      <c r="BO213" s="662">
        <v>18.0203659023074</v>
      </c>
      <c r="BP213" s="662">
        <v>3.6617584157785399</v>
      </c>
      <c r="BQ213" s="662">
        <v>0</v>
      </c>
      <c r="BR213" s="675">
        <v>0</v>
      </c>
      <c r="BS213" s="652">
        <f t="shared" si="136"/>
        <v>27.1646</v>
      </c>
      <c r="BT213" s="650">
        <f t="shared" si="137"/>
        <v>4379064.6432084301</v>
      </c>
      <c r="BV213" s="668"/>
      <c r="BW213" s="674"/>
      <c r="BX213" s="674"/>
      <c r="BY213" s="675"/>
      <c r="BZ213" s="675"/>
      <c r="CA213" s="662"/>
      <c r="CB213" s="662"/>
      <c r="CC213" s="662"/>
      <c r="CD213" s="675"/>
      <c r="CF213" s="671"/>
      <c r="CG213" s="661"/>
      <c r="CH213" s="661"/>
      <c r="CI213" s="661"/>
      <c r="CJ213" s="88"/>
      <c r="CK213" s="86"/>
      <c r="CL213" s="86"/>
      <c r="CM213" s="87"/>
      <c r="CN213" s="86"/>
      <c r="CO213" s="86"/>
      <c r="CP213" s="86"/>
      <c r="CQ213" s="87"/>
    </row>
    <row r="214" spans="1:95" ht="17.25" customHeight="1" x14ac:dyDescent="0.25">
      <c r="A214" s="664">
        <v>209</v>
      </c>
      <c r="B214" s="647" t="s">
        <v>171</v>
      </c>
      <c r="C214" s="648" t="s">
        <v>756</v>
      </c>
      <c r="D214" s="653">
        <v>3835</v>
      </c>
      <c r="E214" s="654">
        <v>58</v>
      </c>
      <c r="F214" s="567">
        <v>0</v>
      </c>
      <c r="G214" s="567">
        <v>220</v>
      </c>
      <c r="H214" s="569">
        <v>109</v>
      </c>
      <c r="I214" s="654">
        <v>60</v>
      </c>
      <c r="J214" s="567">
        <v>0</v>
      </c>
      <c r="K214" s="567">
        <v>221</v>
      </c>
      <c r="L214" s="569">
        <v>0</v>
      </c>
      <c r="M214" s="655">
        <v>2</v>
      </c>
      <c r="N214" s="656">
        <v>0</v>
      </c>
      <c r="O214" s="649">
        <v>527269.74579865602</v>
      </c>
      <c r="P214" s="649">
        <f t="shared" si="104"/>
        <v>8787.8290966442673</v>
      </c>
      <c r="Q214" s="649">
        <f t="shared" si="105"/>
        <v>17575.658193288535</v>
      </c>
      <c r="R214" s="649">
        <f t="shared" si="106"/>
        <v>0</v>
      </c>
      <c r="S214" s="660">
        <v>35807.821967354001</v>
      </c>
      <c r="T214" s="649">
        <f t="shared" si="107"/>
        <v>596.7970327892333</v>
      </c>
      <c r="U214" s="649">
        <f t="shared" si="108"/>
        <v>1193.5940655784666</v>
      </c>
      <c r="V214" s="650">
        <f t="shared" si="109"/>
        <v>0</v>
      </c>
      <c r="W214" s="655">
        <v>0</v>
      </c>
      <c r="X214" s="656">
        <v>0</v>
      </c>
      <c r="Y214" s="661">
        <v>0</v>
      </c>
      <c r="Z214" s="649">
        <f t="shared" si="110"/>
        <v>0</v>
      </c>
      <c r="AA214" s="649">
        <f t="shared" si="111"/>
        <v>0</v>
      </c>
      <c r="AB214" s="649">
        <f t="shared" si="112"/>
        <v>0</v>
      </c>
      <c r="AC214" s="661">
        <v>0</v>
      </c>
      <c r="AD214" s="649">
        <f t="shared" si="113"/>
        <v>0</v>
      </c>
      <c r="AE214" s="649">
        <f t="shared" si="114"/>
        <v>0</v>
      </c>
      <c r="AF214" s="650">
        <f t="shared" si="115"/>
        <v>0</v>
      </c>
      <c r="AG214" s="655">
        <v>5</v>
      </c>
      <c r="AH214" s="656">
        <v>0</v>
      </c>
      <c r="AI214" s="661">
        <v>2664074.2634503501</v>
      </c>
      <c r="AJ214" s="649">
        <f t="shared" si="116"/>
        <v>12054.634676245929</v>
      </c>
      <c r="AK214" s="649">
        <f t="shared" si="117"/>
        <v>60273.173381229644</v>
      </c>
      <c r="AL214" s="649">
        <f t="shared" si="118"/>
        <v>0</v>
      </c>
      <c r="AM214" s="661">
        <v>563112.18141701701</v>
      </c>
      <c r="AN214" s="649">
        <f t="shared" si="119"/>
        <v>2548.0189204389908</v>
      </c>
      <c r="AO214" s="649">
        <f t="shared" si="120"/>
        <v>12740.094602194953</v>
      </c>
      <c r="AP214" s="650">
        <f t="shared" si="121"/>
        <v>0</v>
      </c>
      <c r="AQ214" s="655">
        <v>0</v>
      </c>
      <c r="AR214" s="656">
        <v>0</v>
      </c>
      <c r="AS214" s="661">
        <v>0</v>
      </c>
      <c r="AT214" s="649">
        <f t="shared" si="122"/>
        <v>0</v>
      </c>
      <c r="AU214" s="649">
        <f t="shared" si="123"/>
        <v>0</v>
      </c>
      <c r="AV214" s="649">
        <f t="shared" si="124"/>
        <v>0</v>
      </c>
      <c r="AW214" s="661">
        <v>0</v>
      </c>
      <c r="AX214" s="649">
        <f t="shared" si="125"/>
        <v>0</v>
      </c>
      <c r="AY214" s="649">
        <f t="shared" si="126"/>
        <v>0</v>
      </c>
      <c r="AZ214" s="650">
        <f t="shared" si="127"/>
        <v>0</v>
      </c>
      <c r="BA214" s="651">
        <v>1.31</v>
      </c>
      <c r="BB214" s="649">
        <f t="shared" si="128"/>
        <v>75.98</v>
      </c>
      <c r="BC214" s="649">
        <f t="shared" si="129"/>
        <v>0</v>
      </c>
      <c r="BD214" s="649">
        <f t="shared" si="130"/>
        <v>288.2</v>
      </c>
      <c r="BE214" s="650">
        <f t="shared" si="131"/>
        <v>142.79</v>
      </c>
      <c r="BF214" s="651">
        <v>1.44</v>
      </c>
      <c r="BG214" s="649">
        <f t="shared" si="132"/>
        <v>83.52</v>
      </c>
      <c r="BH214" s="649">
        <f t="shared" si="133"/>
        <v>0</v>
      </c>
      <c r="BI214" s="649">
        <f t="shared" si="134"/>
        <v>316.8</v>
      </c>
      <c r="BJ214" s="650">
        <f t="shared" si="135"/>
        <v>156.96</v>
      </c>
      <c r="BK214" s="674">
        <v>3.2708061889280602</v>
      </c>
      <c r="BL214" s="674">
        <v>0.22212623924677</v>
      </c>
      <c r="BM214" s="675">
        <v>0</v>
      </c>
      <c r="BN214" s="675">
        <v>0</v>
      </c>
      <c r="BO214" s="662">
        <v>16.5260204251977</v>
      </c>
      <c r="BP214" s="662">
        <v>3.49314714662746</v>
      </c>
      <c r="BQ214" s="662">
        <v>0</v>
      </c>
      <c r="BR214" s="675">
        <v>0</v>
      </c>
      <c r="BS214" s="652">
        <f t="shared" si="136"/>
        <v>23.512099999999993</v>
      </c>
      <c r="BT214" s="650">
        <f t="shared" si="137"/>
        <v>3790264.012633387</v>
      </c>
      <c r="BV214" s="668"/>
      <c r="BW214" s="674"/>
      <c r="BX214" s="674"/>
      <c r="BY214" s="675"/>
      <c r="BZ214" s="675"/>
      <c r="CA214" s="662"/>
      <c r="CB214" s="662"/>
      <c r="CC214" s="662"/>
      <c r="CD214" s="675"/>
      <c r="CF214" s="671"/>
      <c r="CG214" s="661"/>
      <c r="CH214" s="661"/>
      <c r="CI214" s="661"/>
      <c r="CJ214" s="88"/>
      <c r="CK214" s="86"/>
      <c r="CL214" s="86"/>
      <c r="CM214" s="87"/>
      <c r="CN214" s="86"/>
      <c r="CO214" s="86"/>
      <c r="CP214" s="86"/>
      <c r="CQ214" s="87"/>
    </row>
    <row r="215" spans="1:95" ht="17.25" customHeight="1" x14ac:dyDescent="0.25">
      <c r="A215" s="664">
        <v>210</v>
      </c>
      <c r="B215" s="647" t="s">
        <v>172</v>
      </c>
      <c r="C215" s="648" t="s">
        <v>757</v>
      </c>
      <c r="D215" s="653">
        <v>785</v>
      </c>
      <c r="E215" s="654">
        <v>9</v>
      </c>
      <c r="F215" s="567">
        <v>0</v>
      </c>
      <c r="G215" s="567">
        <v>64</v>
      </c>
      <c r="H215" s="569">
        <v>26</v>
      </c>
      <c r="I215" s="654">
        <v>0</v>
      </c>
      <c r="J215" s="567">
        <v>0</v>
      </c>
      <c r="K215" s="567">
        <v>0</v>
      </c>
      <c r="L215" s="569">
        <v>0</v>
      </c>
      <c r="M215" s="655">
        <v>0</v>
      </c>
      <c r="N215" s="656">
        <v>0</v>
      </c>
      <c r="O215" s="649">
        <v>0</v>
      </c>
      <c r="P215" s="649">
        <f t="shared" si="104"/>
        <v>0</v>
      </c>
      <c r="Q215" s="649">
        <f t="shared" si="105"/>
        <v>0</v>
      </c>
      <c r="R215" s="649">
        <f t="shared" si="106"/>
        <v>0</v>
      </c>
      <c r="S215" s="660">
        <v>0</v>
      </c>
      <c r="T215" s="649">
        <f t="shared" si="107"/>
        <v>0</v>
      </c>
      <c r="U215" s="649">
        <f t="shared" si="108"/>
        <v>0</v>
      </c>
      <c r="V215" s="650">
        <f t="shared" si="109"/>
        <v>0</v>
      </c>
      <c r="W215" s="655">
        <v>0</v>
      </c>
      <c r="X215" s="656">
        <v>0</v>
      </c>
      <c r="Y215" s="661">
        <v>0</v>
      </c>
      <c r="Z215" s="649">
        <f t="shared" si="110"/>
        <v>0</v>
      </c>
      <c r="AA215" s="649">
        <f t="shared" si="111"/>
        <v>0</v>
      </c>
      <c r="AB215" s="649">
        <f t="shared" si="112"/>
        <v>0</v>
      </c>
      <c r="AC215" s="661">
        <v>0</v>
      </c>
      <c r="AD215" s="649">
        <f t="shared" si="113"/>
        <v>0</v>
      </c>
      <c r="AE215" s="649">
        <f t="shared" si="114"/>
        <v>0</v>
      </c>
      <c r="AF215" s="650">
        <f t="shared" si="115"/>
        <v>0</v>
      </c>
      <c r="AG215" s="655">
        <v>0</v>
      </c>
      <c r="AH215" s="656">
        <v>0</v>
      </c>
      <c r="AI215" s="661">
        <v>0</v>
      </c>
      <c r="AJ215" s="649">
        <f t="shared" si="116"/>
        <v>0</v>
      </c>
      <c r="AK215" s="649">
        <f t="shared" si="117"/>
        <v>0</v>
      </c>
      <c r="AL215" s="649">
        <f t="shared" si="118"/>
        <v>0</v>
      </c>
      <c r="AM215" s="661">
        <v>0</v>
      </c>
      <c r="AN215" s="649">
        <f t="shared" si="119"/>
        <v>0</v>
      </c>
      <c r="AO215" s="649">
        <f t="shared" si="120"/>
        <v>0</v>
      </c>
      <c r="AP215" s="650">
        <f t="shared" si="121"/>
        <v>0</v>
      </c>
      <c r="AQ215" s="655">
        <v>0</v>
      </c>
      <c r="AR215" s="656">
        <v>0</v>
      </c>
      <c r="AS215" s="661">
        <v>0</v>
      </c>
      <c r="AT215" s="649">
        <f t="shared" si="122"/>
        <v>0</v>
      </c>
      <c r="AU215" s="649">
        <f t="shared" si="123"/>
        <v>0</v>
      </c>
      <c r="AV215" s="649">
        <f t="shared" si="124"/>
        <v>0</v>
      </c>
      <c r="AW215" s="661">
        <v>0</v>
      </c>
      <c r="AX215" s="649">
        <f t="shared" si="125"/>
        <v>0</v>
      </c>
      <c r="AY215" s="649">
        <f t="shared" si="126"/>
        <v>0</v>
      </c>
      <c r="AZ215" s="650">
        <f t="shared" si="127"/>
        <v>0</v>
      </c>
      <c r="BA215" s="651">
        <v>1.86</v>
      </c>
      <c r="BB215" s="649">
        <f t="shared" si="128"/>
        <v>16.740000000000002</v>
      </c>
      <c r="BC215" s="649">
        <f t="shared" si="129"/>
        <v>0</v>
      </c>
      <c r="BD215" s="649">
        <f t="shared" si="130"/>
        <v>119.04</v>
      </c>
      <c r="BE215" s="650">
        <f t="shared" si="131"/>
        <v>48.36</v>
      </c>
      <c r="BF215" s="651">
        <v>1.2</v>
      </c>
      <c r="BG215" s="649">
        <f t="shared" si="132"/>
        <v>10.799999999999999</v>
      </c>
      <c r="BH215" s="649">
        <f t="shared" si="133"/>
        <v>0</v>
      </c>
      <c r="BI215" s="649">
        <f t="shared" si="134"/>
        <v>76.8</v>
      </c>
      <c r="BJ215" s="650">
        <f t="shared" si="135"/>
        <v>31.2</v>
      </c>
      <c r="BK215" s="674">
        <v>0</v>
      </c>
      <c r="BL215" s="674">
        <v>0</v>
      </c>
      <c r="BM215" s="675">
        <v>0</v>
      </c>
      <c r="BN215" s="675">
        <v>0</v>
      </c>
      <c r="BO215" s="662">
        <v>0</v>
      </c>
      <c r="BP215" s="662">
        <v>0</v>
      </c>
      <c r="BQ215" s="662">
        <v>0</v>
      </c>
      <c r="BR215" s="675">
        <v>0</v>
      </c>
      <c r="BS215" s="652">
        <f t="shared" si="136"/>
        <v>0</v>
      </c>
      <c r="BT215" s="650">
        <f t="shared" si="137"/>
        <v>0</v>
      </c>
      <c r="BV215" s="668"/>
      <c r="BW215" s="674"/>
      <c r="BX215" s="674"/>
      <c r="BY215" s="675"/>
      <c r="BZ215" s="675"/>
      <c r="CA215" s="662"/>
      <c r="CB215" s="662"/>
      <c r="CC215" s="662"/>
      <c r="CD215" s="675"/>
      <c r="CF215" s="671"/>
      <c r="CG215" s="661"/>
      <c r="CH215" s="661"/>
      <c r="CI215" s="661"/>
      <c r="CJ215" s="88"/>
      <c r="CK215" s="86"/>
      <c r="CL215" s="86"/>
      <c r="CM215" s="87"/>
      <c r="CN215" s="86"/>
      <c r="CO215" s="86"/>
      <c r="CP215" s="86"/>
      <c r="CQ215" s="87"/>
    </row>
    <row r="216" spans="1:95" ht="17.25" customHeight="1" x14ac:dyDescent="0.25">
      <c r="A216" s="664">
        <v>211</v>
      </c>
      <c r="B216" s="647" t="s">
        <v>530</v>
      </c>
      <c r="C216" s="648" t="s">
        <v>758</v>
      </c>
      <c r="D216" s="653">
        <v>2169</v>
      </c>
      <c r="E216" s="654">
        <v>43</v>
      </c>
      <c r="F216" s="567">
        <v>1</v>
      </c>
      <c r="G216" s="567">
        <v>140</v>
      </c>
      <c r="H216" s="569">
        <v>73</v>
      </c>
      <c r="I216" s="654">
        <v>0</v>
      </c>
      <c r="J216" s="567">
        <v>0</v>
      </c>
      <c r="K216" s="567">
        <v>0</v>
      </c>
      <c r="L216" s="569">
        <v>0</v>
      </c>
      <c r="M216" s="655">
        <v>0</v>
      </c>
      <c r="N216" s="656">
        <v>0</v>
      </c>
      <c r="O216" s="649">
        <v>0</v>
      </c>
      <c r="P216" s="649">
        <f t="shared" si="104"/>
        <v>0</v>
      </c>
      <c r="Q216" s="649">
        <f t="shared" si="105"/>
        <v>0</v>
      </c>
      <c r="R216" s="649">
        <f t="shared" si="106"/>
        <v>0</v>
      </c>
      <c r="S216" s="660">
        <v>0</v>
      </c>
      <c r="T216" s="649">
        <f t="shared" si="107"/>
        <v>0</v>
      </c>
      <c r="U216" s="649">
        <f t="shared" si="108"/>
        <v>0</v>
      </c>
      <c r="V216" s="650">
        <f t="shared" si="109"/>
        <v>0</v>
      </c>
      <c r="W216" s="655">
        <v>0</v>
      </c>
      <c r="X216" s="656">
        <v>0</v>
      </c>
      <c r="Y216" s="661">
        <v>0</v>
      </c>
      <c r="Z216" s="649">
        <f t="shared" si="110"/>
        <v>0</v>
      </c>
      <c r="AA216" s="649">
        <f t="shared" si="111"/>
        <v>0</v>
      </c>
      <c r="AB216" s="649">
        <f t="shared" si="112"/>
        <v>0</v>
      </c>
      <c r="AC216" s="661">
        <v>0</v>
      </c>
      <c r="AD216" s="649">
        <f t="shared" si="113"/>
        <v>0</v>
      </c>
      <c r="AE216" s="649">
        <f t="shared" si="114"/>
        <v>0</v>
      </c>
      <c r="AF216" s="650">
        <f t="shared" si="115"/>
        <v>0</v>
      </c>
      <c r="AG216" s="655">
        <v>0</v>
      </c>
      <c r="AH216" s="656">
        <v>0</v>
      </c>
      <c r="AI216" s="661">
        <v>0</v>
      </c>
      <c r="AJ216" s="649">
        <f t="shared" si="116"/>
        <v>0</v>
      </c>
      <c r="AK216" s="649">
        <f t="shared" si="117"/>
        <v>0</v>
      </c>
      <c r="AL216" s="649">
        <f t="shared" si="118"/>
        <v>0</v>
      </c>
      <c r="AM216" s="661">
        <v>0</v>
      </c>
      <c r="AN216" s="649">
        <f t="shared" si="119"/>
        <v>0</v>
      </c>
      <c r="AO216" s="649">
        <f t="shared" si="120"/>
        <v>0</v>
      </c>
      <c r="AP216" s="650">
        <f t="shared" si="121"/>
        <v>0</v>
      </c>
      <c r="AQ216" s="655">
        <v>0</v>
      </c>
      <c r="AR216" s="656">
        <v>0</v>
      </c>
      <c r="AS216" s="661">
        <v>0</v>
      </c>
      <c r="AT216" s="649">
        <f t="shared" si="122"/>
        <v>0</v>
      </c>
      <c r="AU216" s="649">
        <f t="shared" si="123"/>
        <v>0</v>
      </c>
      <c r="AV216" s="649">
        <f t="shared" si="124"/>
        <v>0</v>
      </c>
      <c r="AW216" s="661">
        <v>0</v>
      </c>
      <c r="AX216" s="649">
        <f t="shared" si="125"/>
        <v>0</v>
      </c>
      <c r="AY216" s="649">
        <f t="shared" si="126"/>
        <v>0</v>
      </c>
      <c r="AZ216" s="650">
        <f t="shared" si="127"/>
        <v>0</v>
      </c>
      <c r="BA216" s="651">
        <v>1.6</v>
      </c>
      <c r="BB216" s="649">
        <f t="shared" si="128"/>
        <v>68.8</v>
      </c>
      <c r="BC216" s="649">
        <f t="shared" si="129"/>
        <v>1.6</v>
      </c>
      <c r="BD216" s="649">
        <f t="shared" si="130"/>
        <v>224</v>
      </c>
      <c r="BE216" s="650">
        <f t="shared" si="131"/>
        <v>116.80000000000001</v>
      </c>
      <c r="BF216" s="651">
        <v>1.22</v>
      </c>
      <c r="BG216" s="649">
        <f t="shared" si="132"/>
        <v>52.46</v>
      </c>
      <c r="BH216" s="649">
        <f t="shared" si="133"/>
        <v>1.22</v>
      </c>
      <c r="BI216" s="649">
        <f t="shared" si="134"/>
        <v>170.79999999999998</v>
      </c>
      <c r="BJ216" s="650">
        <f t="shared" si="135"/>
        <v>89.06</v>
      </c>
      <c r="BK216" s="674">
        <v>0</v>
      </c>
      <c r="BL216" s="674">
        <v>0</v>
      </c>
      <c r="BM216" s="675">
        <v>0</v>
      </c>
      <c r="BN216" s="675">
        <v>0</v>
      </c>
      <c r="BO216" s="662">
        <v>0</v>
      </c>
      <c r="BP216" s="662">
        <v>0</v>
      </c>
      <c r="BQ216" s="662">
        <v>0</v>
      </c>
      <c r="BR216" s="675">
        <v>0</v>
      </c>
      <c r="BS216" s="652">
        <f t="shared" si="136"/>
        <v>0</v>
      </c>
      <c r="BT216" s="650">
        <f t="shared" si="137"/>
        <v>0</v>
      </c>
      <c r="BV216" s="668"/>
      <c r="BW216" s="674"/>
      <c r="BX216" s="674"/>
      <c r="BY216" s="675"/>
      <c r="BZ216" s="675"/>
      <c r="CA216" s="662"/>
      <c r="CB216" s="662"/>
      <c r="CC216" s="662"/>
      <c r="CD216" s="675"/>
      <c r="CF216" s="671"/>
      <c r="CG216" s="661"/>
      <c r="CH216" s="661"/>
      <c r="CI216" s="661"/>
      <c r="CJ216" s="88"/>
      <c r="CK216" s="86"/>
      <c r="CL216" s="86"/>
      <c r="CM216" s="87"/>
      <c r="CN216" s="86"/>
      <c r="CO216" s="86"/>
      <c r="CP216" s="86"/>
      <c r="CQ216" s="87"/>
    </row>
    <row r="217" spans="1:95" ht="17.25" customHeight="1" x14ac:dyDescent="0.25">
      <c r="A217" s="664">
        <v>212</v>
      </c>
      <c r="B217" s="647" t="s">
        <v>173</v>
      </c>
      <c r="C217" s="648" t="s">
        <v>759</v>
      </c>
      <c r="D217" s="653">
        <v>2384</v>
      </c>
      <c r="E217" s="654">
        <v>47</v>
      </c>
      <c r="F217" s="567">
        <v>0</v>
      </c>
      <c r="G217" s="567">
        <v>134</v>
      </c>
      <c r="H217" s="569">
        <v>66</v>
      </c>
      <c r="I217" s="654">
        <v>0</v>
      </c>
      <c r="J217" s="567">
        <v>0</v>
      </c>
      <c r="K217" s="567">
        <v>0</v>
      </c>
      <c r="L217" s="569">
        <v>0</v>
      </c>
      <c r="M217" s="655">
        <v>0</v>
      </c>
      <c r="N217" s="656">
        <v>0</v>
      </c>
      <c r="O217" s="649">
        <v>0</v>
      </c>
      <c r="P217" s="649">
        <f t="shared" si="104"/>
        <v>0</v>
      </c>
      <c r="Q217" s="649">
        <f t="shared" si="105"/>
        <v>0</v>
      </c>
      <c r="R217" s="649">
        <f t="shared" si="106"/>
        <v>0</v>
      </c>
      <c r="S217" s="660">
        <v>0</v>
      </c>
      <c r="T217" s="649">
        <f t="shared" si="107"/>
        <v>0</v>
      </c>
      <c r="U217" s="649">
        <f t="shared" si="108"/>
        <v>0</v>
      </c>
      <c r="V217" s="650">
        <f t="shared" si="109"/>
        <v>0</v>
      </c>
      <c r="W217" s="655">
        <v>0</v>
      </c>
      <c r="X217" s="656">
        <v>0</v>
      </c>
      <c r="Y217" s="661">
        <v>0</v>
      </c>
      <c r="Z217" s="649">
        <f t="shared" si="110"/>
        <v>0</v>
      </c>
      <c r="AA217" s="649">
        <f t="shared" si="111"/>
        <v>0</v>
      </c>
      <c r="AB217" s="649">
        <f t="shared" si="112"/>
        <v>0</v>
      </c>
      <c r="AC217" s="661">
        <v>0</v>
      </c>
      <c r="AD217" s="649">
        <f t="shared" si="113"/>
        <v>0</v>
      </c>
      <c r="AE217" s="649">
        <f t="shared" si="114"/>
        <v>0</v>
      </c>
      <c r="AF217" s="650">
        <f t="shared" si="115"/>
        <v>0</v>
      </c>
      <c r="AG217" s="655">
        <v>0</v>
      </c>
      <c r="AH217" s="656">
        <v>0</v>
      </c>
      <c r="AI217" s="661">
        <v>0</v>
      </c>
      <c r="AJ217" s="649">
        <f t="shared" si="116"/>
        <v>0</v>
      </c>
      <c r="AK217" s="649">
        <f t="shared" si="117"/>
        <v>0</v>
      </c>
      <c r="AL217" s="649">
        <f t="shared" si="118"/>
        <v>0</v>
      </c>
      <c r="AM217" s="661">
        <v>0</v>
      </c>
      <c r="AN217" s="649">
        <f t="shared" si="119"/>
        <v>0</v>
      </c>
      <c r="AO217" s="649">
        <f t="shared" si="120"/>
        <v>0</v>
      </c>
      <c r="AP217" s="650">
        <f t="shared" si="121"/>
        <v>0</v>
      </c>
      <c r="AQ217" s="655">
        <v>0</v>
      </c>
      <c r="AR217" s="656">
        <v>0</v>
      </c>
      <c r="AS217" s="661">
        <v>0</v>
      </c>
      <c r="AT217" s="649">
        <f t="shared" si="122"/>
        <v>0</v>
      </c>
      <c r="AU217" s="649">
        <f t="shared" si="123"/>
        <v>0</v>
      </c>
      <c r="AV217" s="649">
        <f t="shared" si="124"/>
        <v>0</v>
      </c>
      <c r="AW217" s="661">
        <v>0</v>
      </c>
      <c r="AX217" s="649">
        <f t="shared" si="125"/>
        <v>0</v>
      </c>
      <c r="AY217" s="649">
        <f t="shared" si="126"/>
        <v>0</v>
      </c>
      <c r="AZ217" s="650">
        <f t="shared" si="127"/>
        <v>0</v>
      </c>
      <c r="BA217" s="651">
        <v>1.34</v>
      </c>
      <c r="BB217" s="649">
        <f t="shared" si="128"/>
        <v>62.980000000000004</v>
      </c>
      <c r="BC217" s="649">
        <f t="shared" si="129"/>
        <v>0</v>
      </c>
      <c r="BD217" s="649">
        <f t="shared" si="130"/>
        <v>179.56</v>
      </c>
      <c r="BE217" s="650">
        <f t="shared" si="131"/>
        <v>88.440000000000012</v>
      </c>
      <c r="BF217" s="651">
        <v>1.4</v>
      </c>
      <c r="BG217" s="649">
        <f t="shared" si="132"/>
        <v>65.8</v>
      </c>
      <c r="BH217" s="649">
        <f t="shared" si="133"/>
        <v>0</v>
      </c>
      <c r="BI217" s="649">
        <f t="shared" si="134"/>
        <v>187.6</v>
      </c>
      <c r="BJ217" s="650">
        <f t="shared" si="135"/>
        <v>92.399999999999991</v>
      </c>
      <c r="BK217" s="674">
        <v>0</v>
      </c>
      <c r="BL217" s="674">
        <v>0</v>
      </c>
      <c r="BM217" s="675">
        <v>0</v>
      </c>
      <c r="BN217" s="675">
        <v>0</v>
      </c>
      <c r="BO217" s="662">
        <v>0</v>
      </c>
      <c r="BP217" s="662">
        <v>0</v>
      </c>
      <c r="BQ217" s="662">
        <v>0</v>
      </c>
      <c r="BR217" s="675">
        <v>0</v>
      </c>
      <c r="BS217" s="652">
        <f t="shared" si="136"/>
        <v>0</v>
      </c>
      <c r="BT217" s="650">
        <f t="shared" si="137"/>
        <v>0</v>
      </c>
      <c r="BV217" s="668"/>
      <c r="BW217" s="674"/>
      <c r="BX217" s="674"/>
      <c r="BY217" s="675"/>
      <c r="BZ217" s="675"/>
      <c r="CA217" s="662"/>
      <c r="CB217" s="662"/>
      <c r="CC217" s="662"/>
      <c r="CD217" s="675"/>
      <c r="CF217" s="671"/>
      <c r="CG217" s="661"/>
      <c r="CH217" s="661"/>
      <c r="CI217" s="661"/>
      <c r="CJ217" s="88"/>
      <c r="CK217" s="86"/>
      <c r="CL217" s="86"/>
      <c r="CM217" s="87"/>
      <c r="CN217" s="86"/>
      <c r="CO217" s="86"/>
      <c r="CP217" s="86"/>
      <c r="CQ217" s="87"/>
    </row>
    <row r="218" spans="1:95" ht="17.25" customHeight="1" x14ac:dyDescent="0.25">
      <c r="A218" s="664">
        <v>213</v>
      </c>
      <c r="B218" s="647" t="s">
        <v>174</v>
      </c>
      <c r="C218" s="648" t="s">
        <v>760</v>
      </c>
      <c r="D218" s="653">
        <v>1736</v>
      </c>
      <c r="E218" s="654">
        <v>42</v>
      </c>
      <c r="F218" s="567">
        <v>0</v>
      </c>
      <c r="G218" s="567">
        <v>120</v>
      </c>
      <c r="H218" s="569">
        <v>65</v>
      </c>
      <c r="I218" s="654">
        <v>42</v>
      </c>
      <c r="J218" s="567">
        <v>0</v>
      </c>
      <c r="K218" s="567">
        <v>119</v>
      </c>
      <c r="L218" s="569">
        <v>0</v>
      </c>
      <c r="M218" s="655">
        <v>0</v>
      </c>
      <c r="N218" s="656">
        <v>0</v>
      </c>
      <c r="O218" s="649">
        <v>365417.71241349599</v>
      </c>
      <c r="P218" s="649">
        <f t="shared" si="104"/>
        <v>8700.4217241308561</v>
      </c>
      <c r="Q218" s="649">
        <f t="shared" si="105"/>
        <v>0</v>
      </c>
      <c r="R218" s="649">
        <f t="shared" si="106"/>
        <v>0</v>
      </c>
      <c r="S218" s="660">
        <v>12207.127647799</v>
      </c>
      <c r="T218" s="649">
        <f t="shared" si="107"/>
        <v>290.64589637616666</v>
      </c>
      <c r="U218" s="649">
        <f t="shared" si="108"/>
        <v>0</v>
      </c>
      <c r="V218" s="650">
        <f t="shared" si="109"/>
        <v>0</v>
      </c>
      <c r="W218" s="655">
        <v>0</v>
      </c>
      <c r="X218" s="656">
        <v>0</v>
      </c>
      <c r="Y218" s="661">
        <v>0</v>
      </c>
      <c r="Z218" s="649">
        <f t="shared" si="110"/>
        <v>0</v>
      </c>
      <c r="AA218" s="649">
        <f t="shared" si="111"/>
        <v>0</v>
      </c>
      <c r="AB218" s="649">
        <f t="shared" si="112"/>
        <v>0</v>
      </c>
      <c r="AC218" s="661">
        <v>0</v>
      </c>
      <c r="AD218" s="649">
        <f t="shared" si="113"/>
        <v>0</v>
      </c>
      <c r="AE218" s="649">
        <f t="shared" si="114"/>
        <v>0</v>
      </c>
      <c r="AF218" s="650">
        <f t="shared" si="115"/>
        <v>0</v>
      </c>
      <c r="AG218" s="655">
        <v>0</v>
      </c>
      <c r="AH218" s="656">
        <v>0</v>
      </c>
      <c r="AI218" s="661">
        <v>1318617.46681324</v>
      </c>
      <c r="AJ218" s="649">
        <f t="shared" si="116"/>
        <v>11080.819048850755</v>
      </c>
      <c r="AK218" s="649">
        <f t="shared" si="117"/>
        <v>0</v>
      </c>
      <c r="AL218" s="649">
        <f t="shared" si="118"/>
        <v>0</v>
      </c>
      <c r="AM218" s="661">
        <v>116038.47861147999</v>
      </c>
      <c r="AN218" s="649">
        <f t="shared" si="119"/>
        <v>975.11326564268904</v>
      </c>
      <c r="AO218" s="649">
        <f t="shared" si="120"/>
        <v>0</v>
      </c>
      <c r="AP218" s="650">
        <f t="shared" si="121"/>
        <v>0</v>
      </c>
      <c r="AQ218" s="655">
        <v>0</v>
      </c>
      <c r="AR218" s="656">
        <v>0</v>
      </c>
      <c r="AS218" s="661">
        <v>0</v>
      </c>
      <c r="AT218" s="649">
        <f t="shared" si="122"/>
        <v>0</v>
      </c>
      <c r="AU218" s="649">
        <f t="shared" si="123"/>
        <v>0</v>
      </c>
      <c r="AV218" s="649">
        <f t="shared" si="124"/>
        <v>0</v>
      </c>
      <c r="AW218" s="661">
        <v>0</v>
      </c>
      <c r="AX218" s="649">
        <f t="shared" si="125"/>
        <v>0</v>
      </c>
      <c r="AY218" s="649">
        <f t="shared" si="126"/>
        <v>0</v>
      </c>
      <c r="AZ218" s="650">
        <f t="shared" si="127"/>
        <v>0</v>
      </c>
      <c r="BA218" s="651">
        <v>1.26</v>
      </c>
      <c r="BB218" s="649">
        <f t="shared" si="128"/>
        <v>52.92</v>
      </c>
      <c r="BC218" s="649">
        <f t="shared" si="129"/>
        <v>0</v>
      </c>
      <c r="BD218" s="649">
        <f t="shared" si="130"/>
        <v>151.19999999999999</v>
      </c>
      <c r="BE218" s="650">
        <f t="shared" si="131"/>
        <v>81.900000000000006</v>
      </c>
      <c r="BF218" s="651">
        <v>1.1100000000000001</v>
      </c>
      <c r="BG218" s="649">
        <f t="shared" si="132"/>
        <v>46.620000000000005</v>
      </c>
      <c r="BH218" s="649">
        <f t="shared" si="133"/>
        <v>0</v>
      </c>
      <c r="BI218" s="649">
        <f t="shared" si="134"/>
        <v>133.20000000000002</v>
      </c>
      <c r="BJ218" s="650">
        <f t="shared" si="135"/>
        <v>72.150000000000006</v>
      </c>
      <c r="BK218" s="674">
        <v>2.2667913811281002</v>
      </c>
      <c r="BL218" s="674">
        <v>7.5724330814729998E-2</v>
      </c>
      <c r="BM218" s="675">
        <v>0</v>
      </c>
      <c r="BN218" s="675">
        <v>0</v>
      </c>
      <c r="BO218" s="662">
        <v>8.17976416368926</v>
      </c>
      <c r="BP218" s="662">
        <v>0.71982012436790999</v>
      </c>
      <c r="BQ218" s="662">
        <v>0</v>
      </c>
      <c r="BR218" s="675">
        <v>0</v>
      </c>
      <c r="BS218" s="652">
        <f t="shared" si="136"/>
        <v>11.242100000000001</v>
      </c>
      <c r="BT218" s="650">
        <f t="shared" si="137"/>
        <v>1812280.7854860185</v>
      </c>
      <c r="BV218" s="668"/>
      <c r="BW218" s="674"/>
      <c r="BX218" s="674"/>
      <c r="BY218" s="675"/>
      <c r="BZ218" s="675"/>
      <c r="CA218" s="662"/>
      <c r="CB218" s="662"/>
      <c r="CC218" s="662"/>
      <c r="CD218" s="675"/>
      <c r="CF218" s="671"/>
      <c r="CG218" s="661"/>
      <c r="CH218" s="661"/>
      <c r="CI218" s="661"/>
      <c r="CJ218" s="88"/>
      <c r="CK218" s="86"/>
      <c r="CL218" s="86"/>
      <c r="CM218" s="87"/>
      <c r="CN218" s="86"/>
      <c r="CO218" s="86"/>
      <c r="CP218" s="86"/>
      <c r="CQ218" s="87"/>
    </row>
    <row r="219" spans="1:95" ht="17.25" customHeight="1" x14ac:dyDescent="0.25">
      <c r="A219" s="664">
        <v>214</v>
      </c>
      <c r="B219" s="647" t="s">
        <v>175</v>
      </c>
      <c r="C219" s="648" t="s">
        <v>761</v>
      </c>
      <c r="D219" s="653">
        <v>4446</v>
      </c>
      <c r="E219" s="654">
        <v>94</v>
      </c>
      <c r="F219" s="567">
        <v>0</v>
      </c>
      <c r="G219" s="567">
        <v>280</v>
      </c>
      <c r="H219" s="569">
        <v>135</v>
      </c>
      <c r="I219" s="654">
        <v>96</v>
      </c>
      <c r="J219" s="567">
        <v>0</v>
      </c>
      <c r="K219" s="567">
        <v>283</v>
      </c>
      <c r="L219" s="569">
        <v>122</v>
      </c>
      <c r="M219" s="655">
        <v>5</v>
      </c>
      <c r="N219" s="656">
        <v>0</v>
      </c>
      <c r="O219" s="649">
        <v>878843.58356039599</v>
      </c>
      <c r="P219" s="649">
        <f t="shared" si="104"/>
        <v>9154.6206620874582</v>
      </c>
      <c r="Q219" s="649">
        <f t="shared" si="105"/>
        <v>45773.103310437291</v>
      </c>
      <c r="R219" s="649">
        <f t="shared" si="106"/>
        <v>0</v>
      </c>
      <c r="S219" s="660">
        <v>82131.773247271005</v>
      </c>
      <c r="T219" s="649">
        <f t="shared" si="107"/>
        <v>855.53930465907297</v>
      </c>
      <c r="U219" s="649">
        <f t="shared" si="108"/>
        <v>4277.6965232953644</v>
      </c>
      <c r="V219" s="650">
        <f t="shared" si="109"/>
        <v>0</v>
      </c>
      <c r="W219" s="655">
        <v>0</v>
      </c>
      <c r="X219" s="656">
        <v>0</v>
      </c>
      <c r="Y219" s="661">
        <v>0</v>
      </c>
      <c r="Z219" s="649">
        <f t="shared" si="110"/>
        <v>0</v>
      </c>
      <c r="AA219" s="649">
        <f t="shared" si="111"/>
        <v>0</v>
      </c>
      <c r="AB219" s="649">
        <f t="shared" si="112"/>
        <v>0</v>
      </c>
      <c r="AC219" s="661">
        <v>0</v>
      </c>
      <c r="AD219" s="649">
        <f t="shared" si="113"/>
        <v>0</v>
      </c>
      <c r="AE219" s="649">
        <f t="shared" si="114"/>
        <v>0</v>
      </c>
      <c r="AF219" s="650">
        <f t="shared" si="115"/>
        <v>0</v>
      </c>
      <c r="AG219" s="655">
        <v>20</v>
      </c>
      <c r="AH219" s="656">
        <v>0</v>
      </c>
      <c r="AI219" s="661">
        <v>2875779.5624772999</v>
      </c>
      <c r="AJ219" s="649">
        <f t="shared" si="116"/>
        <v>10161.76523843569</v>
      </c>
      <c r="AK219" s="649">
        <f t="shared" si="117"/>
        <v>203235.3047687138</v>
      </c>
      <c r="AL219" s="649">
        <f t="shared" si="118"/>
        <v>0</v>
      </c>
      <c r="AM219" s="661">
        <v>864692.08267781697</v>
      </c>
      <c r="AN219" s="649">
        <f t="shared" si="119"/>
        <v>3055.4490553986466</v>
      </c>
      <c r="AO219" s="649">
        <f t="shared" si="120"/>
        <v>61108.981107972933</v>
      </c>
      <c r="AP219" s="650">
        <f t="shared" si="121"/>
        <v>0</v>
      </c>
      <c r="AQ219" s="655">
        <v>8</v>
      </c>
      <c r="AR219" s="656">
        <v>0</v>
      </c>
      <c r="AS219" s="661">
        <v>1806633.67079842</v>
      </c>
      <c r="AT219" s="649">
        <f t="shared" si="122"/>
        <v>14808.472711462458</v>
      </c>
      <c r="AU219" s="649">
        <f t="shared" si="123"/>
        <v>118467.78169169967</v>
      </c>
      <c r="AV219" s="649">
        <f t="shared" si="124"/>
        <v>0</v>
      </c>
      <c r="AW219" s="661">
        <v>0</v>
      </c>
      <c r="AX219" s="649">
        <f t="shared" si="125"/>
        <v>0</v>
      </c>
      <c r="AY219" s="649">
        <f t="shared" si="126"/>
        <v>0</v>
      </c>
      <c r="AZ219" s="650">
        <f t="shared" si="127"/>
        <v>0</v>
      </c>
      <c r="BA219" s="651">
        <v>1.3</v>
      </c>
      <c r="BB219" s="649">
        <f t="shared" si="128"/>
        <v>122.2</v>
      </c>
      <c r="BC219" s="649">
        <f t="shared" si="129"/>
        <v>0</v>
      </c>
      <c r="BD219" s="649">
        <f t="shared" si="130"/>
        <v>364</v>
      </c>
      <c r="BE219" s="650">
        <f t="shared" si="131"/>
        <v>175.5</v>
      </c>
      <c r="BF219" s="651">
        <v>1.5</v>
      </c>
      <c r="BG219" s="649">
        <f t="shared" si="132"/>
        <v>141</v>
      </c>
      <c r="BH219" s="649">
        <f t="shared" si="133"/>
        <v>0</v>
      </c>
      <c r="BI219" s="649">
        <f t="shared" si="134"/>
        <v>420</v>
      </c>
      <c r="BJ219" s="650">
        <f t="shared" si="135"/>
        <v>202.5</v>
      </c>
      <c r="BK219" s="674">
        <v>5.4517200258759599</v>
      </c>
      <c r="BL219" s="674">
        <v>0.50948705929999005</v>
      </c>
      <c r="BM219" s="675">
        <v>0</v>
      </c>
      <c r="BN219" s="675">
        <v>0</v>
      </c>
      <c r="BO219" s="662">
        <v>17.8392894071632</v>
      </c>
      <c r="BP219" s="662">
        <v>5.3639341875300701</v>
      </c>
      <c r="BQ219" s="662">
        <v>11.207069320130801</v>
      </c>
      <c r="BR219" s="675">
        <v>0</v>
      </c>
      <c r="BS219" s="652">
        <f t="shared" si="136"/>
        <v>40.371500000000019</v>
      </c>
      <c r="BT219" s="650">
        <f t="shared" si="137"/>
        <v>6508080.6727612121</v>
      </c>
      <c r="BV219" s="668"/>
      <c r="BW219" s="674"/>
      <c r="BX219" s="674"/>
      <c r="BY219" s="675"/>
      <c r="BZ219" s="675"/>
      <c r="CA219" s="662"/>
      <c r="CB219" s="662"/>
      <c r="CC219" s="662"/>
      <c r="CD219" s="675"/>
      <c r="CF219" s="671"/>
      <c r="CG219" s="661"/>
      <c r="CH219" s="661"/>
      <c r="CI219" s="661"/>
      <c r="CJ219" s="88"/>
      <c r="CK219" s="86"/>
      <c r="CL219" s="86"/>
      <c r="CM219" s="87"/>
      <c r="CN219" s="86"/>
      <c r="CO219" s="86"/>
      <c r="CP219" s="86"/>
      <c r="CQ219" s="87"/>
    </row>
    <row r="220" spans="1:95" ht="17.25" customHeight="1" x14ac:dyDescent="0.25">
      <c r="A220" s="664">
        <v>215</v>
      </c>
      <c r="B220" s="647" t="s">
        <v>176</v>
      </c>
      <c r="C220" s="648" t="s">
        <v>762</v>
      </c>
      <c r="D220" s="653">
        <v>486</v>
      </c>
      <c r="E220" s="654">
        <v>10</v>
      </c>
      <c r="F220" s="567">
        <v>0</v>
      </c>
      <c r="G220" s="567">
        <v>18</v>
      </c>
      <c r="H220" s="569">
        <v>11</v>
      </c>
      <c r="I220" s="654">
        <v>0</v>
      </c>
      <c r="J220" s="567">
        <v>0</v>
      </c>
      <c r="K220" s="567">
        <v>0</v>
      </c>
      <c r="L220" s="569">
        <v>0</v>
      </c>
      <c r="M220" s="655">
        <v>0</v>
      </c>
      <c r="N220" s="656">
        <v>0</v>
      </c>
      <c r="O220" s="649">
        <v>0</v>
      </c>
      <c r="P220" s="649">
        <f t="shared" si="104"/>
        <v>0</v>
      </c>
      <c r="Q220" s="649">
        <f t="shared" si="105"/>
        <v>0</v>
      </c>
      <c r="R220" s="649">
        <f t="shared" si="106"/>
        <v>0</v>
      </c>
      <c r="S220" s="660">
        <v>0</v>
      </c>
      <c r="T220" s="649">
        <f t="shared" si="107"/>
        <v>0</v>
      </c>
      <c r="U220" s="649">
        <f t="shared" si="108"/>
        <v>0</v>
      </c>
      <c r="V220" s="650">
        <f t="shared" si="109"/>
        <v>0</v>
      </c>
      <c r="W220" s="655">
        <v>0</v>
      </c>
      <c r="X220" s="656">
        <v>0</v>
      </c>
      <c r="Y220" s="661">
        <v>0</v>
      </c>
      <c r="Z220" s="649">
        <f t="shared" si="110"/>
        <v>0</v>
      </c>
      <c r="AA220" s="649">
        <f t="shared" si="111"/>
        <v>0</v>
      </c>
      <c r="AB220" s="649">
        <f t="shared" si="112"/>
        <v>0</v>
      </c>
      <c r="AC220" s="661">
        <v>0</v>
      </c>
      <c r="AD220" s="649">
        <f t="shared" si="113"/>
        <v>0</v>
      </c>
      <c r="AE220" s="649">
        <f t="shared" si="114"/>
        <v>0</v>
      </c>
      <c r="AF220" s="650">
        <f t="shared" si="115"/>
        <v>0</v>
      </c>
      <c r="AG220" s="655">
        <v>0</v>
      </c>
      <c r="AH220" s="656">
        <v>0</v>
      </c>
      <c r="AI220" s="661">
        <v>0</v>
      </c>
      <c r="AJ220" s="649">
        <f t="shared" si="116"/>
        <v>0</v>
      </c>
      <c r="AK220" s="649">
        <f t="shared" si="117"/>
        <v>0</v>
      </c>
      <c r="AL220" s="649">
        <f t="shared" si="118"/>
        <v>0</v>
      </c>
      <c r="AM220" s="661">
        <v>0</v>
      </c>
      <c r="AN220" s="649">
        <f t="shared" si="119"/>
        <v>0</v>
      </c>
      <c r="AO220" s="649">
        <f t="shared" si="120"/>
        <v>0</v>
      </c>
      <c r="AP220" s="650">
        <f t="shared" si="121"/>
        <v>0</v>
      </c>
      <c r="AQ220" s="655">
        <v>0</v>
      </c>
      <c r="AR220" s="656">
        <v>0</v>
      </c>
      <c r="AS220" s="661">
        <v>0</v>
      </c>
      <c r="AT220" s="649">
        <f t="shared" si="122"/>
        <v>0</v>
      </c>
      <c r="AU220" s="649">
        <f t="shared" si="123"/>
        <v>0</v>
      </c>
      <c r="AV220" s="649">
        <f t="shared" si="124"/>
        <v>0</v>
      </c>
      <c r="AW220" s="661">
        <v>0</v>
      </c>
      <c r="AX220" s="649">
        <f t="shared" si="125"/>
        <v>0</v>
      </c>
      <c r="AY220" s="649">
        <f t="shared" si="126"/>
        <v>0</v>
      </c>
      <c r="AZ220" s="650">
        <f t="shared" si="127"/>
        <v>0</v>
      </c>
      <c r="BA220" s="651">
        <v>1.51</v>
      </c>
      <c r="BB220" s="649">
        <f t="shared" si="128"/>
        <v>15.1</v>
      </c>
      <c r="BC220" s="649">
        <f t="shared" si="129"/>
        <v>0</v>
      </c>
      <c r="BD220" s="649">
        <f t="shared" si="130"/>
        <v>27.18</v>
      </c>
      <c r="BE220" s="650">
        <f t="shared" si="131"/>
        <v>16.61</v>
      </c>
      <c r="BF220" s="651">
        <v>1.17</v>
      </c>
      <c r="BG220" s="649">
        <f t="shared" si="132"/>
        <v>11.7</v>
      </c>
      <c r="BH220" s="649">
        <f t="shared" si="133"/>
        <v>0</v>
      </c>
      <c r="BI220" s="649">
        <f t="shared" si="134"/>
        <v>21.06</v>
      </c>
      <c r="BJ220" s="650">
        <f t="shared" si="135"/>
        <v>12.87</v>
      </c>
      <c r="BK220" s="674">
        <v>0</v>
      </c>
      <c r="BL220" s="674">
        <v>0</v>
      </c>
      <c r="BM220" s="675">
        <v>0</v>
      </c>
      <c r="BN220" s="675">
        <v>0</v>
      </c>
      <c r="BO220" s="662">
        <v>0</v>
      </c>
      <c r="BP220" s="662">
        <v>0</v>
      </c>
      <c r="BQ220" s="662">
        <v>0</v>
      </c>
      <c r="BR220" s="675">
        <v>0</v>
      </c>
      <c r="BS220" s="652">
        <f t="shared" si="136"/>
        <v>0</v>
      </c>
      <c r="BT220" s="650">
        <f t="shared" si="137"/>
        <v>0</v>
      </c>
      <c r="BV220" s="668"/>
      <c r="BW220" s="674"/>
      <c r="BX220" s="674"/>
      <c r="BY220" s="675"/>
      <c r="BZ220" s="675"/>
      <c r="CA220" s="662"/>
      <c r="CB220" s="662"/>
      <c r="CC220" s="662"/>
      <c r="CD220" s="675"/>
      <c r="CF220" s="671"/>
      <c r="CG220" s="661"/>
      <c r="CH220" s="661"/>
      <c r="CI220" s="661"/>
      <c r="CJ220" s="88"/>
      <c r="CK220" s="86"/>
      <c r="CL220" s="86"/>
      <c r="CM220" s="87"/>
      <c r="CN220" s="86"/>
      <c r="CO220" s="86"/>
      <c r="CP220" s="86"/>
      <c r="CQ220" s="87"/>
    </row>
    <row r="221" spans="1:95" ht="17.25" customHeight="1" x14ac:dyDescent="0.25">
      <c r="A221" s="664">
        <v>216</v>
      </c>
      <c r="B221" s="647" t="s">
        <v>177</v>
      </c>
      <c r="C221" s="648" t="s">
        <v>763</v>
      </c>
      <c r="D221" s="653">
        <v>335</v>
      </c>
      <c r="E221" s="654">
        <v>8</v>
      </c>
      <c r="F221" s="567">
        <v>0</v>
      </c>
      <c r="G221" s="567">
        <v>12</v>
      </c>
      <c r="H221" s="569">
        <v>10</v>
      </c>
      <c r="I221" s="654">
        <v>0</v>
      </c>
      <c r="J221" s="567">
        <v>0</v>
      </c>
      <c r="K221" s="567">
        <v>0</v>
      </c>
      <c r="L221" s="569">
        <v>0</v>
      </c>
      <c r="M221" s="655">
        <v>0</v>
      </c>
      <c r="N221" s="656">
        <v>0</v>
      </c>
      <c r="O221" s="649">
        <v>0</v>
      </c>
      <c r="P221" s="649">
        <f t="shared" si="104"/>
        <v>0</v>
      </c>
      <c r="Q221" s="649">
        <f t="shared" si="105"/>
        <v>0</v>
      </c>
      <c r="R221" s="649">
        <f t="shared" si="106"/>
        <v>0</v>
      </c>
      <c r="S221" s="660">
        <v>0</v>
      </c>
      <c r="T221" s="649">
        <f t="shared" si="107"/>
        <v>0</v>
      </c>
      <c r="U221" s="649">
        <f t="shared" si="108"/>
        <v>0</v>
      </c>
      <c r="V221" s="650">
        <f t="shared" si="109"/>
        <v>0</v>
      </c>
      <c r="W221" s="655">
        <v>0</v>
      </c>
      <c r="X221" s="656">
        <v>0</v>
      </c>
      <c r="Y221" s="661">
        <v>0</v>
      </c>
      <c r="Z221" s="649">
        <f t="shared" si="110"/>
        <v>0</v>
      </c>
      <c r="AA221" s="649">
        <f t="shared" si="111"/>
        <v>0</v>
      </c>
      <c r="AB221" s="649">
        <f t="shared" si="112"/>
        <v>0</v>
      </c>
      <c r="AC221" s="661">
        <v>0</v>
      </c>
      <c r="AD221" s="649">
        <f t="shared" si="113"/>
        <v>0</v>
      </c>
      <c r="AE221" s="649">
        <f t="shared" si="114"/>
        <v>0</v>
      </c>
      <c r="AF221" s="650">
        <f t="shared" si="115"/>
        <v>0</v>
      </c>
      <c r="AG221" s="655">
        <v>0</v>
      </c>
      <c r="AH221" s="656">
        <v>0</v>
      </c>
      <c r="AI221" s="661">
        <v>0</v>
      </c>
      <c r="AJ221" s="649">
        <f t="shared" si="116"/>
        <v>0</v>
      </c>
      <c r="AK221" s="649">
        <f t="shared" si="117"/>
        <v>0</v>
      </c>
      <c r="AL221" s="649">
        <f t="shared" si="118"/>
        <v>0</v>
      </c>
      <c r="AM221" s="661">
        <v>0</v>
      </c>
      <c r="AN221" s="649">
        <f t="shared" si="119"/>
        <v>0</v>
      </c>
      <c r="AO221" s="649">
        <f t="shared" si="120"/>
        <v>0</v>
      </c>
      <c r="AP221" s="650">
        <f t="shared" si="121"/>
        <v>0</v>
      </c>
      <c r="AQ221" s="655">
        <v>0</v>
      </c>
      <c r="AR221" s="656">
        <v>0</v>
      </c>
      <c r="AS221" s="661">
        <v>0</v>
      </c>
      <c r="AT221" s="649">
        <f t="shared" si="122"/>
        <v>0</v>
      </c>
      <c r="AU221" s="649">
        <f t="shared" si="123"/>
        <v>0</v>
      </c>
      <c r="AV221" s="649">
        <f t="shared" si="124"/>
        <v>0</v>
      </c>
      <c r="AW221" s="661">
        <v>0</v>
      </c>
      <c r="AX221" s="649">
        <f t="shared" si="125"/>
        <v>0</v>
      </c>
      <c r="AY221" s="649">
        <f t="shared" si="126"/>
        <v>0</v>
      </c>
      <c r="AZ221" s="650">
        <f t="shared" si="127"/>
        <v>0</v>
      </c>
      <c r="BA221" s="651">
        <v>1.57</v>
      </c>
      <c r="BB221" s="649">
        <f t="shared" si="128"/>
        <v>12.56</v>
      </c>
      <c r="BC221" s="649">
        <f t="shared" si="129"/>
        <v>0</v>
      </c>
      <c r="BD221" s="649">
        <f t="shared" si="130"/>
        <v>18.84</v>
      </c>
      <c r="BE221" s="650">
        <f t="shared" si="131"/>
        <v>15.700000000000001</v>
      </c>
      <c r="BF221" s="651">
        <v>1.06</v>
      </c>
      <c r="BG221" s="649">
        <f t="shared" si="132"/>
        <v>8.48</v>
      </c>
      <c r="BH221" s="649">
        <f t="shared" si="133"/>
        <v>0</v>
      </c>
      <c r="BI221" s="649">
        <f t="shared" si="134"/>
        <v>12.72</v>
      </c>
      <c r="BJ221" s="650">
        <f t="shared" si="135"/>
        <v>10.600000000000001</v>
      </c>
      <c r="BK221" s="674">
        <v>0</v>
      </c>
      <c r="BL221" s="674">
        <v>0</v>
      </c>
      <c r="BM221" s="675">
        <v>0</v>
      </c>
      <c r="BN221" s="675">
        <v>0</v>
      </c>
      <c r="BO221" s="662">
        <v>0</v>
      </c>
      <c r="BP221" s="662">
        <v>0</v>
      </c>
      <c r="BQ221" s="662">
        <v>0</v>
      </c>
      <c r="BR221" s="675">
        <v>0</v>
      </c>
      <c r="BS221" s="652">
        <f t="shared" si="136"/>
        <v>0</v>
      </c>
      <c r="BT221" s="650">
        <f t="shared" si="137"/>
        <v>0</v>
      </c>
      <c r="BV221" s="668"/>
      <c r="BW221" s="674"/>
      <c r="BX221" s="674"/>
      <c r="BY221" s="675"/>
      <c r="BZ221" s="675"/>
      <c r="CA221" s="662"/>
      <c r="CB221" s="662"/>
      <c r="CC221" s="662"/>
      <c r="CD221" s="675"/>
      <c r="CF221" s="671"/>
      <c r="CG221" s="661"/>
      <c r="CH221" s="661"/>
      <c r="CI221" s="661"/>
      <c r="CJ221" s="88"/>
      <c r="CK221" s="86"/>
      <c r="CL221" s="86"/>
      <c r="CM221" s="87"/>
      <c r="CN221" s="86"/>
      <c r="CO221" s="86"/>
      <c r="CP221" s="86"/>
      <c r="CQ221" s="87"/>
    </row>
    <row r="222" spans="1:95" ht="17.25" customHeight="1" x14ac:dyDescent="0.25">
      <c r="A222" s="664">
        <v>217</v>
      </c>
      <c r="B222" s="647" t="s">
        <v>178</v>
      </c>
      <c r="C222" s="648" t="s">
        <v>764</v>
      </c>
      <c r="D222" s="653">
        <v>426</v>
      </c>
      <c r="E222" s="654">
        <v>9</v>
      </c>
      <c r="F222" s="567">
        <v>0</v>
      </c>
      <c r="G222" s="567">
        <v>27</v>
      </c>
      <c r="H222" s="569">
        <v>13</v>
      </c>
      <c r="I222" s="654">
        <v>0</v>
      </c>
      <c r="J222" s="567">
        <v>0</v>
      </c>
      <c r="K222" s="567">
        <v>0</v>
      </c>
      <c r="L222" s="569">
        <v>0</v>
      </c>
      <c r="M222" s="655">
        <v>0</v>
      </c>
      <c r="N222" s="656">
        <v>0</v>
      </c>
      <c r="O222" s="649">
        <v>0</v>
      </c>
      <c r="P222" s="649">
        <f t="shared" si="104"/>
        <v>0</v>
      </c>
      <c r="Q222" s="649">
        <f t="shared" si="105"/>
        <v>0</v>
      </c>
      <c r="R222" s="649">
        <f t="shared" si="106"/>
        <v>0</v>
      </c>
      <c r="S222" s="660">
        <v>0</v>
      </c>
      <c r="T222" s="649">
        <f t="shared" si="107"/>
        <v>0</v>
      </c>
      <c r="U222" s="649">
        <f t="shared" si="108"/>
        <v>0</v>
      </c>
      <c r="V222" s="650">
        <f t="shared" si="109"/>
        <v>0</v>
      </c>
      <c r="W222" s="655">
        <v>0</v>
      </c>
      <c r="X222" s="656">
        <v>0</v>
      </c>
      <c r="Y222" s="661">
        <v>0</v>
      </c>
      <c r="Z222" s="649">
        <f t="shared" si="110"/>
        <v>0</v>
      </c>
      <c r="AA222" s="649">
        <f t="shared" si="111"/>
        <v>0</v>
      </c>
      <c r="AB222" s="649">
        <f t="shared" si="112"/>
        <v>0</v>
      </c>
      <c r="AC222" s="661">
        <v>0</v>
      </c>
      <c r="AD222" s="649">
        <f t="shared" si="113"/>
        <v>0</v>
      </c>
      <c r="AE222" s="649">
        <f t="shared" si="114"/>
        <v>0</v>
      </c>
      <c r="AF222" s="650">
        <f t="shared" si="115"/>
        <v>0</v>
      </c>
      <c r="AG222" s="655">
        <v>0</v>
      </c>
      <c r="AH222" s="656">
        <v>0</v>
      </c>
      <c r="AI222" s="661">
        <v>0</v>
      </c>
      <c r="AJ222" s="649">
        <f t="shared" si="116"/>
        <v>0</v>
      </c>
      <c r="AK222" s="649">
        <f t="shared" si="117"/>
        <v>0</v>
      </c>
      <c r="AL222" s="649">
        <f t="shared" si="118"/>
        <v>0</v>
      </c>
      <c r="AM222" s="661">
        <v>0</v>
      </c>
      <c r="AN222" s="649">
        <f t="shared" si="119"/>
        <v>0</v>
      </c>
      <c r="AO222" s="649">
        <f t="shared" si="120"/>
        <v>0</v>
      </c>
      <c r="AP222" s="650">
        <f t="shared" si="121"/>
        <v>0</v>
      </c>
      <c r="AQ222" s="655">
        <v>0</v>
      </c>
      <c r="AR222" s="656">
        <v>0</v>
      </c>
      <c r="AS222" s="661">
        <v>0</v>
      </c>
      <c r="AT222" s="649">
        <f t="shared" si="122"/>
        <v>0</v>
      </c>
      <c r="AU222" s="649">
        <f t="shared" si="123"/>
        <v>0</v>
      </c>
      <c r="AV222" s="649">
        <f t="shared" si="124"/>
        <v>0</v>
      </c>
      <c r="AW222" s="661">
        <v>0</v>
      </c>
      <c r="AX222" s="649">
        <f t="shared" si="125"/>
        <v>0</v>
      </c>
      <c r="AY222" s="649">
        <f t="shared" si="126"/>
        <v>0</v>
      </c>
      <c r="AZ222" s="650">
        <f t="shared" si="127"/>
        <v>0</v>
      </c>
      <c r="BA222" s="651">
        <v>1.49</v>
      </c>
      <c r="BB222" s="649">
        <f t="shared" si="128"/>
        <v>13.41</v>
      </c>
      <c r="BC222" s="649">
        <f t="shared" si="129"/>
        <v>0</v>
      </c>
      <c r="BD222" s="649">
        <f t="shared" si="130"/>
        <v>40.229999999999997</v>
      </c>
      <c r="BE222" s="650">
        <f t="shared" si="131"/>
        <v>19.37</v>
      </c>
      <c r="BF222" s="651">
        <v>1.1399999999999999</v>
      </c>
      <c r="BG222" s="649">
        <f t="shared" si="132"/>
        <v>10.26</v>
      </c>
      <c r="BH222" s="649">
        <f t="shared" si="133"/>
        <v>0</v>
      </c>
      <c r="BI222" s="649">
        <f t="shared" si="134"/>
        <v>30.779999999999998</v>
      </c>
      <c r="BJ222" s="650">
        <f t="shared" si="135"/>
        <v>14.819999999999999</v>
      </c>
      <c r="BK222" s="674">
        <v>0</v>
      </c>
      <c r="BL222" s="674">
        <v>0</v>
      </c>
      <c r="BM222" s="675">
        <v>0</v>
      </c>
      <c r="BN222" s="675">
        <v>0</v>
      </c>
      <c r="BO222" s="662">
        <v>0</v>
      </c>
      <c r="BP222" s="662">
        <v>0</v>
      </c>
      <c r="BQ222" s="662">
        <v>0</v>
      </c>
      <c r="BR222" s="675">
        <v>0</v>
      </c>
      <c r="BS222" s="652">
        <f t="shared" si="136"/>
        <v>0</v>
      </c>
      <c r="BT222" s="650">
        <f t="shared" si="137"/>
        <v>0</v>
      </c>
      <c r="BV222" s="668"/>
      <c r="BW222" s="674"/>
      <c r="BX222" s="674"/>
      <c r="BY222" s="675"/>
      <c r="BZ222" s="675"/>
      <c r="CA222" s="662"/>
      <c r="CB222" s="662"/>
      <c r="CC222" s="662"/>
      <c r="CD222" s="675"/>
      <c r="CF222" s="671"/>
      <c r="CG222" s="661"/>
      <c r="CH222" s="661"/>
      <c r="CI222" s="661"/>
      <c r="CJ222" s="88"/>
      <c r="CK222" s="86"/>
      <c r="CL222" s="86"/>
      <c r="CM222" s="87"/>
      <c r="CN222" s="86"/>
      <c r="CO222" s="86"/>
      <c r="CP222" s="86"/>
      <c r="CQ222" s="87"/>
    </row>
    <row r="223" spans="1:95" ht="17.25" customHeight="1" x14ac:dyDescent="0.25">
      <c r="A223" s="664">
        <v>218</v>
      </c>
      <c r="B223" s="647" t="s">
        <v>179</v>
      </c>
      <c r="C223" s="648" t="s">
        <v>765</v>
      </c>
      <c r="D223" s="653">
        <v>325</v>
      </c>
      <c r="E223" s="654">
        <v>5</v>
      </c>
      <c r="F223" s="567">
        <v>0</v>
      </c>
      <c r="G223" s="567">
        <v>17</v>
      </c>
      <c r="H223" s="569">
        <v>12</v>
      </c>
      <c r="I223" s="654">
        <v>0</v>
      </c>
      <c r="J223" s="567">
        <v>0</v>
      </c>
      <c r="K223" s="567">
        <v>0</v>
      </c>
      <c r="L223" s="569">
        <v>0</v>
      </c>
      <c r="M223" s="655">
        <v>0</v>
      </c>
      <c r="N223" s="656">
        <v>0</v>
      </c>
      <c r="O223" s="649">
        <v>0</v>
      </c>
      <c r="P223" s="649">
        <f t="shared" si="104"/>
        <v>0</v>
      </c>
      <c r="Q223" s="649">
        <f t="shared" si="105"/>
        <v>0</v>
      </c>
      <c r="R223" s="649">
        <f t="shared" si="106"/>
        <v>0</v>
      </c>
      <c r="S223" s="660">
        <v>0</v>
      </c>
      <c r="T223" s="649">
        <f t="shared" si="107"/>
        <v>0</v>
      </c>
      <c r="U223" s="649">
        <f t="shared" si="108"/>
        <v>0</v>
      </c>
      <c r="V223" s="650">
        <f t="shared" si="109"/>
        <v>0</v>
      </c>
      <c r="W223" s="655">
        <v>0</v>
      </c>
      <c r="X223" s="656">
        <v>0</v>
      </c>
      <c r="Y223" s="661">
        <v>0</v>
      </c>
      <c r="Z223" s="649">
        <f t="shared" si="110"/>
        <v>0</v>
      </c>
      <c r="AA223" s="649">
        <f t="shared" si="111"/>
        <v>0</v>
      </c>
      <c r="AB223" s="649">
        <f t="shared" si="112"/>
        <v>0</v>
      </c>
      <c r="AC223" s="661">
        <v>0</v>
      </c>
      <c r="AD223" s="649">
        <f t="shared" si="113"/>
        <v>0</v>
      </c>
      <c r="AE223" s="649">
        <f t="shared" si="114"/>
        <v>0</v>
      </c>
      <c r="AF223" s="650">
        <f t="shared" si="115"/>
        <v>0</v>
      </c>
      <c r="AG223" s="655">
        <v>0</v>
      </c>
      <c r="AH223" s="656">
        <v>0</v>
      </c>
      <c r="AI223" s="661">
        <v>0</v>
      </c>
      <c r="AJ223" s="649">
        <f t="shared" si="116"/>
        <v>0</v>
      </c>
      <c r="AK223" s="649">
        <f t="shared" si="117"/>
        <v>0</v>
      </c>
      <c r="AL223" s="649">
        <f t="shared" si="118"/>
        <v>0</v>
      </c>
      <c r="AM223" s="661">
        <v>0</v>
      </c>
      <c r="AN223" s="649">
        <f t="shared" si="119"/>
        <v>0</v>
      </c>
      <c r="AO223" s="649">
        <f t="shared" si="120"/>
        <v>0</v>
      </c>
      <c r="AP223" s="650">
        <f t="shared" si="121"/>
        <v>0</v>
      </c>
      <c r="AQ223" s="655">
        <v>0</v>
      </c>
      <c r="AR223" s="656">
        <v>0</v>
      </c>
      <c r="AS223" s="661">
        <v>0</v>
      </c>
      <c r="AT223" s="649">
        <f t="shared" si="122"/>
        <v>0</v>
      </c>
      <c r="AU223" s="649">
        <f t="shared" si="123"/>
        <v>0</v>
      </c>
      <c r="AV223" s="649">
        <f t="shared" si="124"/>
        <v>0</v>
      </c>
      <c r="AW223" s="661">
        <v>0</v>
      </c>
      <c r="AX223" s="649">
        <f t="shared" si="125"/>
        <v>0</v>
      </c>
      <c r="AY223" s="649">
        <f t="shared" si="126"/>
        <v>0</v>
      </c>
      <c r="AZ223" s="650">
        <f t="shared" si="127"/>
        <v>0</v>
      </c>
      <c r="BA223" s="651">
        <v>1.74</v>
      </c>
      <c r="BB223" s="649">
        <f t="shared" si="128"/>
        <v>8.6999999999999993</v>
      </c>
      <c r="BC223" s="649">
        <f t="shared" si="129"/>
        <v>0</v>
      </c>
      <c r="BD223" s="649">
        <f t="shared" si="130"/>
        <v>29.58</v>
      </c>
      <c r="BE223" s="650">
        <f t="shared" si="131"/>
        <v>20.88</v>
      </c>
      <c r="BF223" s="651">
        <v>1.1200000000000001</v>
      </c>
      <c r="BG223" s="649">
        <f t="shared" si="132"/>
        <v>5.6000000000000005</v>
      </c>
      <c r="BH223" s="649">
        <f t="shared" si="133"/>
        <v>0</v>
      </c>
      <c r="BI223" s="649">
        <f t="shared" si="134"/>
        <v>19.040000000000003</v>
      </c>
      <c r="BJ223" s="650">
        <f t="shared" si="135"/>
        <v>13.440000000000001</v>
      </c>
      <c r="BK223" s="674">
        <v>0</v>
      </c>
      <c r="BL223" s="674">
        <v>0</v>
      </c>
      <c r="BM223" s="675">
        <v>0</v>
      </c>
      <c r="BN223" s="675">
        <v>0</v>
      </c>
      <c r="BO223" s="662">
        <v>0</v>
      </c>
      <c r="BP223" s="662">
        <v>0</v>
      </c>
      <c r="BQ223" s="662">
        <v>0</v>
      </c>
      <c r="BR223" s="675">
        <v>0</v>
      </c>
      <c r="BS223" s="652">
        <f t="shared" si="136"/>
        <v>0</v>
      </c>
      <c r="BT223" s="650">
        <f t="shared" si="137"/>
        <v>0</v>
      </c>
      <c r="BV223" s="668"/>
      <c r="BW223" s="674"/>
      <c r="BX223" s="674"/>
      <c r="BY223" s="675"/>
      <c r="BZ223" s="675"/>
      <c r="CA223" s="662"/>
      <c r="CB223" s="662"/>
      <c r="CC223" s="662"/>
      <c r="CD223" s="675"/>
      <c r="CF223" s="671"/>
      <c r="CG223" s="661"/>
      <c r="CH223" s="661"/>
      <c r="CI223" s="661"/>
      <c r="CJ223" s="88"/>
      <c r="CK223" s="86"/>
      <c r="CL223" s="86"/>
      <c r="CM223" s="87"/>
      <c r="CN223" s="86"/>
      <c r="CO223" s="86"/>
      <c r="CP223" s="86"/>
      <c r="CQ223" s="87"/>
    </row>
    <row r="224" spans="1:95" ht="17.25" customHeight="1" x14ac:dyDescent="0.25">
      <c r="A224" s="664">
        <v>219</v>
      </c>
      <c r="B224" s="647" t="s">
        <v>180</v>
      </c>
      <c r="C224" s="648" t="s">
        <v>766</v>
      </c>
      <c r="D224" s="653">
        <v>670</v>
      </c>
      <c r="E224" s="654">
        <v>12</v>
      </c>
      <c r="F224" s="567">
        <v>0</v>
      </c>
      <c r="G224" s="567">
        <v>32</v>
      </c>
      <c r="H224" s="569">
        <v>27</v>
      </c>
      <c r="I224" s="654">
        <v>0</v>
      </c>
      <c r="J224" s="567">
        <v>0</v>
      </c>
      <c r="K224" s="567">
        <v>32</v>
      </c>
      <c r="L224" s="569">
        <v>0</v>
      </c>
      <c r="M224" s="655">
        <v>0</v>
      </c>
      <c r="N224" s="656">
        <v>0</v>
      </c>
      <c r="O224" s="649">
        <v>0</v>
      </c>
      <c r="P224" s="649">
        <f t="shared" si="104"/>
        <v>0</v>
      </c>
      <c r="Q224" s="649">
        <f t="shared" si="105"/>
        <v>0</v>
      </c>
      <c r="R224" s="649">
        <f t="shared" si="106"/>
        <v>0</v>
      </c>
      <c r="S224" s="660">
        <v>0</v>
      </c>
      <c r="T224" s="649">
        <f t="shared" si="107"/>
        <v>0</v>
      </c>
      <c r="U224" s="649">
        <f t="shared" si="108"/>
        <v>0</v>
      </c>
      <c r="V224" s="650">
        <f t="shared" si="109"/>
        <v>0</v>
      </c>
      <c r="W224" s="655">
        <v>0</v>
      </c>
      <c r="X224" s="656">
        <v>0</v>
      </c>
      <c r="Y224" s="661">
        <v>0</v>
      </c>
      <c r="Z224" s="649">
        <f t="shared" si="110"/>
        <v>0</v>
      </c>
      <c r="AA224" s="649">
        <f t="shared" si="111"/>
        <v>0</v>
      </c>
      <c r="AB224" s="649">
        <f t="shared" si="112"/>
        <v>0</v>
      </c>
      <c r="AC224" s="661">
        <v>0</v>
      </c>
      <c r="AD224" s="649">
        <f t="shared" si="113"/>
        <v>0</v>
      </c>
      <c r="AE224" s="649">
        <f t="shared" si="114"/>
        <v>0</v>
      </c>
      <c r="AF224" s="650">
        <f t="shared" si="115"/>
        <v>0</v>
      </c>
      <c r="AG224" s="655">
        <v>0</v>
      </c>
      <c r="AH224" s="656">
        <v>0</v>
      </c>
      <c r="AI224" s="661">
        <v>486114.23528235097</v>
      </c>
      <c r="AJ224" s="649">
        <f t="shared" si="116"/>
        <v>15191.069852573468</v>
      </c>
      <c r="AK224" s="649">
        <f t="shared" si="117"/>
        <v>0</v>
      </c>
      <c r="AL224" s="649">
        <f t="shared" si="118"/>
        <v>0</v>
      </c>
      <c r="AM224" s="661">
        <v>53486.682095837001</v>
      </c>
      <c r="AN224" s="649">
        <f t="shared" si="119"/>
        <v>1671.4588154949063</v>
      </c>
      <c r="AO224" s="649">
        <f t="shared" si="120"/>
        <v>0</v>
      </c>
      <c r="AP224" s="650">
        <f t="shared" si="121"/>
        <v>0</v>
      </c>
      <c r="AQ224" s="655">
        <v>0</v>
      </c>
      <c r="AR224" s="656">
        <v>0</v>
      </c>
      <c r="AS224" s="661">
        <v>0</v>
      </c>
      <c r="AT224" s="649">
        <f t="shared" si="122"/>
        <v>0</v>
      </c>
      <c r="AU224" s="649">
        <f t="shared" si="123"/>
        <v>0</v>
      </c>
      <c r="AV224" s="649">
        <f t="shared" si="124"/>
        <v>0</v>
      </c>
      <c r="AW224" s="661">
        <v>0</v>
      </c>
      <c r="AX224" s="649">
        <f t="shared" si="125"/>
        <v>0</v>
      </c>
      <c r="AY224" s="649">
        <f t="shared" si="126"/>
        <v>0</v>
      </c>
      <c r="AZ224" s="650">
        <f t="shared" si="127"/>
        <v>0</v>
      </c>
      <c r="BA224" s="651">
        <v>1.4</v>
      </c>
      <c r="BB224" s="649">
        <f t="shared" si="128"/>
        <v>16.799999999999997</v>
      </c>
      <c r="BC224" s="649">
        <f t="shared" si="129"/>
        <v>0</v>
      </c>
      <c r="BD224" s="649">
        <f t="shared" si="130"/>
        <v>44.8</v>
      </c>
      <c r="BE224" s="650">
        <f t="shared" si="131"/>
        <v>37.799999999999997</v>
      </c>
      <c r="BF224" s="651">
        <v>1.03</v>
      </c>
      <c r="BG224" s="649">
        <f t="shared" si="132"/>
        <v>12.36</v>
      </c>
      <c r="BH224" s="649">
        <f t="shared" si="133"/>
        <v>0</v>
      </c>
      <c r="BI224" s="649">
        <f t="shared" si="134"/>
        <v>32.96</v>
      </c>
      <c r="BJ224" s="650">
        <f t="shared" si="135"/>
        <v>27.810000000000002</v>
      </c>
      <c r="BK224" s="674">
        <v>0</v>
      </c>
      <c r="BL224" s="674">
        <v>0</v>
      </c>
      <c r="BM224" s="675">
        <v>0</v>
      </c>
      <c r="BN224" s="675">
        <v>0</v>
      </c>
      <c r="BO224" s="662">
        <v>3.0155066964428099</v>
      </c>
      <c r="BP224" s="662">
        <v>0.33179330355718001</v>
      </c>
      <c r="BQ224" s="662">
        <v>0</v>
      </c>
      <c r="BR224" s="675">
        <v>0</v>
      </c>
      <c r="BS224" s="652">
        <f t="shared" si="136"/>
        <v>3.34729999999999</v>
      </c>
      <c r="BT224" s="650">
        <f t="shared" si="137"/>
        <v>539600.91737818834</v>
      </c>
      <c r="BV224" s="668"/>
      <c r="BW224" s="674"/>
      <c r="BX224" s="674"/>
      <c r="BY224" s="675"/>
      <c r="BZ224" s="675"/>
      <c r="CA224" s="662"/>
      <c r="CB224" s="662"/>
      <c r="CC224" s="662"/>
      <c r="CD224" s="675"/>
      <c r="CF224" s="671"/>
      <c r="CG224" s="661"/>
      <c r="CH224" s="661"/>
      <c r="CI224" s="661"/>
      <c r="CJ224" s="88"/>
      <c r="CK224" s="86"/>
      <c r="CL224" s="86"/>
      <c r="CM224" s="87"/>
      <c r="CN224" s="86"/>
      <c r="CO224" s="86"/>
      <c r="CP224" s="86"/>
      <c r="CQ224" s="87"/>
    </row>
    <row r="225" spans="1:95" ht="17.25" customHeight="1" collapsed="1" x14ac:dyDescent="0.25">
      <c r="A225" s="664">
        <v>220</v>
      </c>
      <c r="B225" s="647" t="s">
        <v>181</v>
      </c>
      <c r="C225" s="648" t="s">
        <v>767</v>
      </c>
      <c r="D225" s="653">
        <v>3906</v>
      </c>
      <c r="E225" s="654">
        <v>73</v>
      </c>
      <c r="F225" s="567">
        <v>0</v>
      </c>
      <c r="G225" s="567">
        <v>197</v>
      </c>
      <c r="H225" s="569">
        <v>107</v>
      </c>
      <c r="I225" s="654">
        <v>72</v>
      </c>
      <c r="J225" s="567">
        <v>0</v>
      </c>
      <c r="K225" s="567">
        <v>201</v>
      </c>
      <c r="L225" s="569">
        <v>0</v>
      </c>
      <c r="M225" s="655">
        <v>0</v>
      </c>
      <c r="N225" s="656">
        <v>0</v>
      </c>
      <c r="O225" s="649">
        <v>728324.68624849</v>
      </c>
      <c r="P225" s="649">
        <f t="shared" si="104"/>
        <v>10115.620642340138</v>
      </c>
      <c r="Q225" s="649">
        <f t="shared" si="105"/>
        <v>0</v>
      </c>
      <c r="R225" s="649">
        <f t="shared" si="106"/>
        <v>0</v>
      </c>
      <c r="S225" s="660">
        <v>42875.016280240001</v>
      </c>
      <c r="T225" s="649">
        <f t="shared" si="107"/>
        <v>595.48633722555553</v>
      </c>
      <c r="U225" s="649">
        <f t="shared" si="108"/>
        <v>0</v>
      </c>
      <c r="V225" s="650">
        <f t="shared" si="109"/>
        <v>0</v>
      </c>
      <c r="W225" s="655">
        <v>0</v>
      </c>
      <c r="X225" s="656">
        <v>0</v>
      </c>
      <c r="Y225" s="661">
        <v>0</v>
      </c>
      <c r="Z225" s="649">
        <f t="shared" si="110"/>
        <v>0</v>
      </c>
      <c r="AA225" s="649">
        <f t="shared" si="111"/>
        <v>0</v>
      </c>
      <c r="AB225" s="649">
        <f t="shared" si="112"/>
        <v>0</v>
      </c>
      <c r="AC225" s="661">
        <v>0</v>
      </c>
      <c r="AD225" s="649">
        <f t="shared" si="113"/>
        <v>0</v>
      </c>
      <c r="AE225" s="649">
        <f t="shared" si="114"/>
        <v>0</v>
      </c>
      <c r="AF225" s="650">
        <f t="shared" si="115"/>
        <v>0</v>
      </c>
      <c r="AG225" s="655">
        <v>3</v>
      </c>
      <c r="AH225" s="656">
        <v>0</v>
      </c>
      <c r="AI225" s="661">
        <v>2272180.4920246699</v>
      </c>
      <c r="AJ225" s="649">
        <f t="shared" si="116"/>
        <v>11304.380557336666</v>
      </c>
      <c r="AK225" s="649">
        <f t="shared" si="117"/>
        <v>33913.141672009995</v>
      </c>
      <c r="AL225" s="649">
        <f t="shared" si="118"/>
        <v>0</v>
      </c>
      <c r="AM225" s="661">
        <v>236025.721353823</v>
      </c>
      <c r="AN225" s="649">
        <f t="shared" si="119"/>
        <v>1174.2573201682737</v>
      </c>
      <c r="AO225" s="649">
        <f t="shared" si="120"/>
        <v>3522.7719605048214</v>
      </c>
      <c r="AP225" s="650">
        <f t="shared" si="121"/>
        <v>0</v>
      </c>
      <c r="AQ225" s="655">
        <v>0</v>
      </c>
      <c r="AR225" s="656">
        <v>0</v>
      </c>
      <c r="AS225" s="661">
        <v>0</v>
      </c>
      <c r="AT225" s="649">
        <f t="shared" si="122"/>
        <v>0</v>
      </c>
      <c r="AU225" s="649">
        <f t="shared" si="123"/>
        <v>0</v>
      </c>
      <c r="AV225" s="649">
        <f t="shared" si="124"/>
        <v>0</v>
      </c>
      <c r="AW225" s="661">
        <v>0</v>
      </c>
      <c r="AX225" s="649">
        <f t="shared" si="125"/>
        <v>0</v>
      </c>
      <c r="AY225" s="649">
        <f t="shared" si="126"/>
        <v>0</v>
      </c>
      <c r="AZ225" s="650">
        <f t="shared" si="127"/>
        <v>0</v>
      </c>
      <c r="BA225" s="651">
        <v>1.08</v>
      </c>
      <c r="BB225" s="649">
        <f t="shared" si="128"/>
        <v>78.84</v>
      </c>
      <c r="BC225" s="649">
        <f t="shared" si="129"/>
        <v>0</v>
      </c>
      <c r="BD225" s="649">
        <f t="shared" si="130"/>
        <v>212.76000000000002</v>
      </c>
      <c r="BE225" s="650">
        <f t="shared" si="131"/>
        <v>115.56</v>
      </c>
      <c r="BF225" s="651">
        <v>1.29</v>
      </c>
      <c r="BG225" s="649">
        <f t="shared" si="132"/>
        <v>94.17</v>
      </c>
      <c r="BH225" s="649">
        <f t="shared" si="133"/>
        <v>0</v>
      </c>
      <c r="BI225" s="649">
        <f t="shared" si="134"/>
        <v>254.13</v>
      </c>
      <c r="BJ225" s="650">
        <f t="shared" si="135"/>
        <v>138.03</v>
      </c>
      <c r="BK225" s="674">
        <v>4.5180079272750904</v>
      </c>
      <c r="BL225" s="674">
        <v>0.26596608228940999</v>
      </c>
      <c r="BM225" s="675">
        <v>0</v>
      </c>
      <c r="BN225" s="675">
        <v>0</v>
      </c>
      <c r="BO225" s="662">
        <v>14.094990419787599</v>
      </c>
      <c r="BP225" s="662">
        <v>1.46413557064791</v>
      </c>
      <c r="BQ225" s="662">
        <v>0</v>
      </c>
      <c r="BR225" s="675">
        <v>0</v>
      </c>
      <c r="BS225" s="652">
        <f t="shared" si="136"/>
        <v>20.343100000000007</v>
      </c>
      <c r="BT225" s="650">
        <f t="shared" si="137"/>
        <v>3279405.9159072265</v>
      </c>
      <c r="BV225" s="668"/>
      <c r="BW225" s="674"/>
      <c r="BX225" s="674"/>
      <c r="BY225" s="675"/>
      <c r="BZ225" s="675"/>
      <c r="CA225" s="662"/>
      <c r="CB225" s="662"/>
      <c r="CC225" s="662"/>
      <c r="CD225" s="675"/>
      <c r="CF225" s="671"/>
      <c r="CG225" s="661"/>
      <c r="CH225" s="661"/>
      <c r="CI225" s="661"/>
      <c r="CJ225" s="88"/>
      <c r="CK225" s="86"/>
      <c r="CL225" s="86"/>
      <c r="CM225" s="87"/>
      <c r="CN225" s="86"/>
      <c r="CO225" s="86"/>
      <c r="CP225" s="86"/>
      <c r="CQ225" s="87"/>
    </row>
    <row r="226" spans="1:95" ht="17.25" customHeight="1" x14ac:dyDescent="0.25">
      <c r="A226" s="664">
        <v>221</v>
      </c>
      <c r="B226" s="647" t="s">
        <v>182</v>
      </c>
      <c r="C226" s="648" t="s">
        <v>768</v>
      </c>
      <c r="D226" s="653">
        <v>525</v>
      </c>
      <c r="E226" s="654">
        <v>0</v>
      </c>
      <c r="F226" s="567">
        <v>17</v>
      </c>
      <c r="G226" s="567">
        <v>19</v>
      </c>
      <c r="H226" s="569">
        <v>21</v>
      </c>
      <c r="I226" s="654">
        <v>0</v>
      </c>
      <c r="J226" s="567">
        <v>0</v>
      </c>
      <c r="K226" s="567">
        <v>0</v>
      </c>
      <c r="L226" s="569">
        <v>0</v>
      </c>
      <c r="M226" s="655">
        <v>0</v>
      </c>
      <c r="N226" s="656">
        <v>0</v>
      </c>
      <c r="O226" s="649">
        <v>0</v>
      </c>
      <c r="P226" s="649">
        <f t="shared" si="104"/>
        <v>0</v>
      </c>
      <c r="Q226" s="649">
        <f t="shared" si="105"/>
        <v>0</v>
      </c>
      <c r="R226" s="649">
        <f t="shared" si="106"/>
        <v>0</v>
      </c>
      <c r="S226" s="660">
        <v>0</v>
      </c>
      <c r="T226" s="649">
        <f t="shared" si="107"/>
        <v>0</v>
      </c>
      <c r="U226" s="649">
        <f t="shared" si="108"/>
        <v>0</v>
      </c>
      <c r="V226" s="650">
        <f t="shared" si="109"/>
        <v>0</v>
      </c>
      <c r="W226" s="655">
        <v>0</v>
      </c>
      <c r="X226" s="656">
        <v>0</v>
      </c>
      <c r="Y226" s="661">
        <v>0</v>
      </c>
      <c r="Z226" s="649">
        <f t="shared" si="110"/>
        <v>0</v>
      </c>
      <c r="AA226" s="649">
        <f t="shared" si="111"/>
        <v>0</v>
      </c>
      <c r="AB226" s="649">
        <f t="shared" si="112"/>
        <v>0</v>
      </c>
      <c r="AC226" s="661">
        <v>0</v>
      </c>
      <c r="AD226" s="649">
        <f t="shared" si="113"/>
        <v>0</v>
      </c>
      <c r="AE226" s="649">
        <f t="shared" si="114"/>
        <v>0</v>
      </c>
      <c r="AF226" s="650">
        <f t="shared" si="115"/>
        <v>0</v>
      </c>
      <c r="AG226" s="655">
        <v>0</v>
      </c>
      <c r="AH226" s="656">
        <v>0</v>
      </c>
      <c r="AI226" s="661">
        <v>0</v>
      </c>
      <c r="AJ226" s="649">
        <f t="shared" si="116"/>
        <v>0</v>
      </c>
      <c r="AK226" s="649">
        <f t="shared" si="117"/>
        <v>0</v>
      </c>
      <c r="AL226" s="649">
        <f t="shared" si="118"/>
        <v>0</v>
      </c>
      <c r="AM226" s="661">
        <v>0</v>
      </c>
      <c r="AN226" s="649">
        <f t="shared" si="119"/>
        <v>0</v>
      </c>
      <c r="AO226" s="649">
        <f t="shared" si="120"/>
        <v>0</v>
      </c>
      <c r="AP226" s="650">
        <f t="shared" si="121"/>
        <v>0</v>
      </c>
      <c r="AQ226" s="655">
        <v>0</v>
      </c>
      <c r="AR226" s="656">
        <v>0</v>
      </c>
      <c r="AS226" s="661">
        <v>0</v>
      </c>
      <c r="AT226" s="649">
        <f t="shared" si="122"/>
        <v>0</v>
      </c>
      <c r="AU226" s="649">
        <f t="shared" si="123"/>
        <v>0</v>
      </c>
      <c r="AV226" s="649">
        <f t="shared" si="124"/>
        <v>0</v>
      </c>
      <c r="AW226" s="661">
        <v>0</v>
      </c>
      <c r="AX226" s="649">
        <f t="shared" si="125"/>
        <v>0</v>
      </c>
      <c r="AY226" s="649">
        <f t="shared" si="126"/>
        <v>0</v>
      </c>
      <c r="AZ226" s="650">
        <f t="shared" si="127"/>
        <v>0</v>
      </c>
      <c r="BA226" s="651">
        <v>1.48</v>
      </c>
      <c r="BB226" s="649">
        <f t="shared" si="128"/>
        <v>0</v>
      </c>
      <c r="BC226" s="649">
        <f t="shared" si="129"/>
        <v>25.16</v>
      </c>
      <c r="BD226" s="649">
        <f t="shared" si="130"/>
        <v>28.12</v>
      </c>
      <c r="BE226" s="650">
        <f t="shared" si="131"/>
        <v>31.08</v>
      </c>
      <c r="BF226" s="651">
        <v>1.19</v>
      </c>
      <c r="BG226" s="649">
        <f t="shared" si="132"/>
        <v>0</v>
      </c>
      <c r="BH226" s="649">
        <f t="shared" si="133"/>
        <v>20.23</v>
      </c>
      <c r="BI226" s="649">
        <f t="shared" si="134"/>
        <v>22.61</v>
      </c>
      <c r="BJ226" s="650">
        <f t="shared" si="135"/>
        <v>24.99</v>
      </c>
      <c r="BK226" s="674">
        <v>0</v>
      </c>
      <c r="BL226" s="674">
        <v>0</v>
      </c>
      <c r="BM226" s="675">
        <v>0</v>
      </c>
      <c r="BN226" s="675">
        <v>0</v>
      </c>
      <c r="BO226" s="662">
        <v>0</v>
      </c>
      <c r="BP226" s="662">
        <v>0</v>
      </c>
      <c r="BQ226" s="662">
        <v>0</v>
      </c>
      <c r="BR226" s="675">
        <v>0</v>
      </c>
      <c r="BS226" s="652">
        <f t="shared" si="136"/>
        <v>0</v>
      </c>
      <c r="BT226" s="650">
        <f t="shared" si="137"/>
        <v>0</v>
      </c>
      <c r="BV226" s="668"/>
      <c r="BW226" s="674"/>
      <c r="BX226" s="674"/>
      <c r="BY226" s="675"/>
      <c r="BZ226" s="675"/>
      <c r="CA226" s="662"/>
      <c r="CB226" s="662"/>
      <c r="CC226" s="662"/>
      <c r="CD226" s="675"/>
      <c r="CF226" s="671"/>
      <c r="CG226" s="661"/>
      <c r="CH226" s="661"/>
      <c r="CI226" s="661"/>
      <c r="CJ226" s="88"/>
      <c r="CK226" s="86"/>
      <c r="CL226" s="86"/>
      <c r="CM226" s="87"/>
      <c r="CN226" s="86"/>
      <c r="CO226" s="86"/>
      <c r="CP226" s="86"/>
      <c r="CQ226" s="87"/>
    </row>
    <row r="227" spans="1:95" ht="17.25" customHeight="1" x14ac:dyDescent="0.25">
      <c r="A227" s="664">
        <v>222</v>
      </c>
      <c r="B227" s="647" t="s">
        <v>183</v>
      </c>
      <c r="C227" s="648" t="s">
        <v>769</v>
      </c>
      <c r="D227" s="653">
        <v>404</v>
      </c>
      <c r="E227" s="654">
        <v>6</v>
      </c>
      <c r="F227" s="567">
        <v>0</v>
      </c>
      <c r="G227" s="567">
        <v>14</v>
      </c>
      <c r="H227" s="569">
        <v>7</v>
      </c>
      <c r="I227" s="654">
        <v>0</v>
      </c>
      <c r="J227" s="567">
        <v>0</v>
      </c>
      <c r="K227" s="567">
        <v>0</v>
      </c>
      <c r="L227" s="569">
        <v>0</v>
      </c>
      <c r="M227" s="655">
        <v>0</v>
      </c>
      <c r="N227" s="656">
        <v>0</v>
      </c>
      <c r="O227" s="649">
        <v>0</v>
      </c>
      <c r="P227" s="649">
        <f t="shared" si="104"/>
        <v>0</v>
      </c>
      <c r="Q227" s="649">
        <f t="shared" si="105"/>
        <v>0</v>
      </c>
      <c r="R227" s="649">
        <f t="shared" si="106"/>
        <v>0</v>
      </c>
      <c r="S227" s="660">
        <v>0</v>
      </c>
      <c r="T227" s="649">
        <f t="shared" si="107"/>
        <v>0</v>
      </c>
      <c r="U227" s="649">
        <f t="shared" si="108"/>
        <v>0</v>
      </c>
      <c r="V227" s="650">
        <f t="shared" si="109"/>
        <v>0</v>
      </c>
      <c r="W227" s="655">
        <v>0</v>
      </c>
      <c r="X227" s="656">
        <v>0</v>
      </c>
      <c r="Y227" s="661">
        <v>0</v>
      </c>
      <c r="Z227" s="649">
        <f t="shared" si="110"/>
        <v>0</v>
      </c>
      <c r="AA227" s="649">
        <f t="shared" si="111"/>
        <v>0</v>
      </c>
      <c r="AB227" s="649">
        <f t="shared" si="112"/>
        <v>0</v>
      </c>
      <c r="AC227" s="661">
        <v>0</v>
      </c>
      <c r="AD227" s="649">
        <f t="shared" si="113"/>
        <v>0</v>
      </c>
      <c r="AE227" s="649">
        <f t="shared" si="114"/>
        <v>0</v>
      </c>
      <c r="AF227" s="650">
        <f t="shared" si="115"/>
        <v>0</v>
      </c>
      <c r="AG227" s="655">
        <v>0</v>
      </c>
      <c r="AH227" s="656">
        <v>0</v>
      </c>
      <c r="AI227" s="661">
        <v>0</v>
      </c>
      <c r="AJ227" s="649">
        <f t="shared" si="116"/>
        <v>0</v>
      </c>
      <c r="AK227" s="649">
        <f t="shared" si="117"/>
        <v>0</v>
      </c>
      <c r="AL227" s="649">
        <f t="shared" si="118"/>
        <v>0</v>
      </c>
      <c r="AM227" s="661">
        <v>0</v>
      </c>
      <c r="AN227" s="649">
        <f t="shared" si="119"/>
        <v>0</v>
      </c>
      <c r="AO227" s="649">
        <f t="shared" si="120"/>
        <v>0</v>
      </c>
      <c r="AP227" s="650">
        <f t="shared" si="121"/>
        <v>0</v>
      </c>
      <c r="AQ227" s="655">
        <v>0</v>
      </c>
      <c r="AR227" s="656">
        <v>0</v>
      </c>
      <c r="AS227" s="661">
        <v>0</v>
      </c>
      <c r="AT227" s="649">
        <f t="shared" si="122"/>
        <v>0</v>
      </c>
      <c r="AU227" s="649">
        <f t="shared" si="123"/>
        <v>0</v>
      </c>
      <c r="AV227" s="649">
        <f t="shared" si="124"/>
        <v>0</v>
      </c>
      <c r="AW227" s="661">
        <v>0</v>
      </c>
      <c r="AX227" s="649">
        <f t="shared" si="125"/>
        <v>0</v>
      </c>
      <c r="AY227" s="649">
        <f t="shared" si="126"/>
        <v>0</v>
      </c>
      <c r="AZ227" s="650">
        <f t="shared" si="127"/>
        <v>0</v>
      </c>
      <c r="BA227" s="651">
        <v>1.45</v>
      </c>
      <c r="BB227" s="649">
        <f t="shared" si="128"/>
        <v>8.6999999999999993</v>
      </c>
      <c r="BC227" s="649">
        <f t="shared" si="129"/>
        <v>0</v>
      </c>
      <c r="BD227" s="649">
        <f t="shared" si="130"/>
        <v>20.3</v>
      </c>
      <c r="BE227" s="650">
        <f t="shared" si="131"/>
        <v>10.15</v>
      </c>
      <c r="BF227" s="651">
        <v>1.08</v>
      </c>
      <c r="BG227" s="649">
        <f t="shared" si="132"/>
        <v>6.48</v>
      </c>
      <c r="BH227" s="649">
        <f t="shared" si="133"/>
        <v>0</v>
      </c>
      <c r="BI227" s="649">
        <f t="shared" si="134"/>
        <v>15.120000000000001</v>
      </c>
      <c r="BJ227" s="650">
        <f t="shared" si="135"/>
        <v>7.5600000000000005</v>
      </c>
      <c r="BK227" s="674">
        <v>0</v>
      </c>
      <c r="BL227" s="674">
        <v>0</v>
      </c>
      <c r="BM227" s="675">
        <v>0</v>
      </c>
      <c r="BN227" s="675">
        <v>0</v>
      </c>
      <c r="BO227" s="662">
        <v>0</v>
      </c>
      <c r="BP227" s="662">
        <v>0</v>
      </c>
      <c r="BQ227" s="662">
        <v>0</v>
      </c>
      <c r="BR227" s="675">
        <v>0</v>
      </c>
      <c r="BS227" s="652">
        <f t="shared" si="136"/>
        <v>0</v>
      </c>
      <c r="BT227" s="650">
        <f t="shared" si="137"/>
        <v>0</v>
      </c>
      <c r="BV227" s="668"/>
      <c r="BW227" s="674"/>
      <c r="BX227" s="674"/>
      <c r="BY227" s="675"/>
      <c r="BZ227" s="675"/>
      <c r="CA227" s="662"/>
      <c r="CB227" s="662"/>
      <c r="CC227" s="662"/>
      <c r="CD227" s="675"/>
      <c r="CF227" s="671"/>
      <c r="CG227" s="661"/>
      <c r="CH227" s="661"/>
      <c r="CI227" s="661"/>
      <c r="CJ227" s="88"/>
      <c r="CK227" s="86"/>
      <c r="CL227" s="86"/>
      <c r="CM227" s="87"/>
      <c r="CN227" s="86"/>
      <c r="CO227" s="86"/>
      <c r="CP227" s="86"/>
      <c r="CQ227" s="87"/>
    </row>
    <row r="228" spans="1:95" ht="17.25" customHeight="1" x14ac:dyDescent="0.25">
      <c r="A228" s="664">
        <v>223</v>
      </c>
      <c r="B228" s="647" t="s">
        <v>184</v>
      </c>
      <c r="C228" s="648" t="s">
        <v>770</v>
      </c>
      <c r="D228" s="653">
        <v>897</v>
      </c>
      <c r="E228" s="654">
        <v>11</v>
      </c>
      <c r="F228" s="567">
        <v>0</v>
      </c>
      <c r="G228" s="567">
        <v>43</v>
      </c>
      <c r="H228" s="569">
        <v>24</v>
      </c>
      <c r="I228" s="654">
        <v>0</v>
      </c>
      <c r="J228" s="567">
        <v>0</v>
      </c>
      <c r="K228" s="567">
        <v>0</v>
      </c>
      <c r="L228" s="569">
        <v>0</v>
      </c>
      <c r="M228" s="655">
        <v>0</v>
      </c>
      <c r="N228" s="656">
        <v>0</v>
      </c>
      <c r="O228" s="649">
        <v>0</v>
      </c>
      <c r="P228" s="649">
        <f t="shared" si="104"/>
        <v>0</v>
      </c>
      <c r="Q228" s="649">
        <f t="shared" si="105"/>
        <v>0</v>
      </c>
      <c r="R228" s="649">
        <f t="shared" si="106"/>
        <v>0</v>
      </c>
      <c r="S228" s="660">
        <v>0</v>
      </c>
      <c r="T228" s="649">
        <f t="shared" si="107"/>
        <v>0</v>
      </c>
      <c r="U228" s="649">
        <f t="shared" si="108"/>
        <v>0</v>
      </c>
      <c r="V228" s="650">
        <f t="shared" si="109"/>
        <v>0</v>
      </c>
      <c r="W228" s="655">
        <v>0</v>
      </c>
      <c r="X228" s="656">
        <v>0</v>
      </c>
      <c r="Y228" s="661">
        <v>0</v>
      </c>
      <c r="Z228" s="649">
        <f t="shared" si="110"/>
        <v>0</v>
      </c>
      <c r="AA228" s="649">
        <f t="shared" si="111"/>
        <v>0</v>
      </c>
      <c r="AB228" s="649">
        <f t="shared" si="112"/>
        <v>0</v>
      </c>
      <c r="AC228" s="661">
        <v>0</v>
      </c>
      <c r="AD228" s="649">
        <f t="shared" si="113"/>
        <v>0</v>
      </c>
      <c r="AE228" s="649">
        <f t="shared" si="114"/>
        <v>0</v>
      </c>
      <c r="AF228" s="650">
        <f t="shared" si="115"/>
        <v>0</v>
      </c>
      <c r="AG228" s="655">
        <v>0</v>
      </c>
      <c r="AH228" s="656">
        <v>0</v>
      </c>
      <c r="AI228" s="661">
        <v>0</v>
      </c>
      <c r="AJ228" s="649">
        <f t="shared" si="116"/>
        <v>0</v>
      </c>
      <c r="AK228" s="649">
        <f t="shared" si="117"/>
        <v>0</v>
      </c>
      <c r="AL228" s="649">
        <f t="shared" si="118"/>
        <v>0</v>
      </c>
      <c r="AM228" s="661">
        <v>0</v>
      </c>
      <c r="AN228" s="649">
        <f t="shared" si="119"/>
        <v>0</v>
      </c>
      <c r="AO228" s="649">
        <f t="shared" si="120"/>
        <v>0</v>
      </c>
      <c r="AP228" s="650">
        <f t="shared" si="121"/>
        <v>0</v>
      </c>
      <c r="AQ228" s="655">
        <v>0</v>
      </c>
      <c r="AR228" s="656">
        <v>0</v>
      </c>
      <c r="AS228" s="661">
        <v>0</v>
      </c>
      <c r="AT228" s="649">
        <f t="shared" si="122"/>
        <v>0</v>
      </c>
      <c r="AU228" s="649">
        <f t="shared" si="123"/>
        <v>0</v>
      </c>
      <c r="AV228" s="649">
        <f t="shared" si="124"/>
        <v>0</v>
      </c>
      <c r="AW228" s="661">
        <v>0</v>
      </c>
      <c r="AX228" s="649">
        <f t="shared" si="125"/>
        <v>0</v>
      </c>
      <c r="AY228" s="649">
        <f t="shared" si="126"/>
        <v>0</v>
      </c>
      <c r="AZ228" s="650">
        <f t="shared" si="127"/>
        <v>0</v>
      </c>
      <c r="BA228" s="651">
        <v>1.4</v>
      </c>
      <c r="BB228" s="649">
        <f t="shared" si="128"/>
        <v>15.399999999999999</v>
      </c>
      <c r="BC228" s="649">
        <f t="shared" si="129"/>
        <v>0</v>
      </c>
      <c r="BD228" s="649">
        <f t="shared" si="130"/>
        <v>60.199999999999996</v>
      </c>
      <c r="BE228" s="650">
        <f t="shared" si="131"/>
        <v>33.599999999999994</v>
      </c>
      <c r="BF228" s="651">
        <v>1.1000000000000001</v>
      </c>
      <c r="BG228" s="649">
        <f t="shared" si="132"/>
        <v>12.100000000000001</v>
      </c>
      <c r="BH228" s="649">
        <f t="shared" si="133"/>
        <v>0</v>
      </c>
      <c r="BI228" s="649">
        <f t="shared" si="134"/>
        <v>47.300000000000004</v>
      </c>
      <c r="BJ228" s="650">
        <f t="shared" si="135"/>
        <v>26.400000000000002</v>
      </c>
      <c r="BK228" s="674">
        <v>0</v>
      </c>
      <c r="BL228" s="674">
        <v>0</v>
      </c>
      <c r="BM228" s="675">
        <v>0</v>
      </c>
      <c r="BN228" s="675">
        <v>0</v>
      </c>
      <c r="BO228" s="662">
        <v>0</v>
      </c>
      <c r="BP228" s="662">
        <v>0</v>
      </c>
      <c r="BQ228" s="662">
        <v>0</v>
      </c>
      <c r="BR228" s="675">
        <v>0</v>
      </c>
      <c r="BS228" s="652">
        <f t="shared" si="136"/>
        <v>0</v>
      </c>
      <c r="BT228" s="650">
        <f t="shared" si="137"/>
        <v>0</v>
      </c>
      <c r="BV228" s="668"/>
      <c r="BW228" s="674"/>
      <c r="BX228" s="674"/>
      <c r="BY228" s="675"/>
      <c r="BZ228" s="675"/>
      <c r="CA228" s="662"/>
      <c r="CB228" s="662"/>
      <c r="CC228" s="662"/>
      <c r="CD228" s="675"/>
      <c r="CF228" s="671"/>
      <c r="CG228" s="661"/>
      <c r="CH228" s="661"/>
      <c r="CI228" s="661"/>
      <c r="CJ228" s="88"/>
      <c r="CK228" s="86"/>
      <c r="CL228" s="86"/>
      <c r="CM228" s="87"/>
      <c r="CN228" s="86"/>
      <c r="CO228" s="86"/>
      <c r="CP228" s="86"/>
      <c r="CQ228" s="87"/>
    </row>
    <row r="229" spans="1:95" ht="17.25" customHeight="1" x14ac:dyDescent="0.25">
      <c r="A229" s="664">
        <v>224</v>
      </c>
      <c r="B229" s="647" t="s">
        <v>185</v>
      </c>
      <c r="C229" s="648" t="s">
        <v>771</v>
      </c>
      <c r="D229" s="653">
        <v>6970</v>
      </c>
      <c r="E229" s="654">
        <v>161</v>
      </c>
      <c r="F229" s="567">
        <v>0</v>
      </c>
      <c r="G229" s="567">
        <v>401</v>
      </c>
      <c r="H229" s="569">
        <v>199</v>
      </c>
      <c r="I229" s="654">
        <v>144</v>
      </c>
      <c r="J229" s="567">
        <v>0</v>
      </c>
      <c r="K229" s="567">
        <v>341</v>
      </c>
      <c r="L229" s="569">
        <v>0</v>
      </c>
      <c r="M229" s="655">
        <v>3</v>
      </c>
      <c r="N229" s="656">
        <v>0</v>
      </c>
      <c r="O229" s="649">
        <v>1235437.95020113</v>
      </c>
      <c r="P229" s="649">
        <f t="shared" si="104"/>
        <v>8579.4302097300697</v>
      </c>
      <c r="Q229" s="649">
        <f t="shared" si="105"/>
        <v>25738.290629190211</v>
      </c>
      <c r="R229" s="649">
        <f t="shared" si="106"/>
        <v>0</v>
      </c>
      <c r="S229" s="660">
        <v>121477.611814508</v>
      </c>
      <c r="T229" s="649">
        <f t="shared" si="107"/>
        <v>843.59452648963884</v>
      </c>
      <c r="U229" s="649">
        <f t="shared" si="108"/>
        <v>2530.7835794689163</v>
      </c>
      <c r="V229" s="650">
        <f t="shared" si="109"/>
        <v>0</v>
      </c>
      <c r="W229" s="655">
        <v>0</v>
      </c>
      <c r="X229" s="656">
        <v>0</v>
      </c>
      <c r="Y229" s="661">
        <v>0</v>
      </c>
      <c r="Z229" s="649">
        <f t="shared" si="110"/>
        <v>0</v>
      </c>
      <c r="AA229" s="649">
        <f t="shared" si="111"/>
        <v>0</v>
      </c>
      <c r="AB229" s="649">
        <f t="shared" si="112"/>
        <v>0</v>
      </c>
      <c r="AC229" s="661">
        <v>0</v>
      </c>
      <c r="AD229" s="649">
        <f t="shared" si="113"/>
        <v>0</v>
      </c>
      <c r="AE229" s="649">
        <f t="shared" si="114"/>
        <v>0</v>
      </c>
      <c r="AF229" s="650">
        <f t="shared" si="115"/>
        <v>0</v>
      </c>
      <c r="AG229" s="655">
        <v>8</v>
      </c>
      <c r="AH229" s="656">
        <v>0</v>
      </c>
      <c r="AI229" s="661">
        <v>4055158.3076870302</v>
      </c>
      <c r="AJ229" s="649">
        <f t="shared" si="116"/>
        <v>11891.959846589531</v>
      </c>
      <c r="AK229" s="649">
        <f t="shared" si="117"/>
        <v>95135.678772716245</v>
      </c>
      <c r="AL229" s="649">
        <f t="shared" si="118"/>
        <v>0</v>
      </c>
      <c r="AM229" s="661">
        <v>631559.57602232299</v>
      </c>
      <c r="AN229" s="649">
        <f t="shared" si="119"/>
        <v>1852.080868100654</v>
      </c>
      <c r="AO229" s="649">
        <f t="shared" si="120"/>
        <v>14816.646944805232</v>
      </c>
      <c r="AP229" s="650">
        <f t="shared" si="121"/>
        <v>0</v>
      </c>
      <c r="AQ229" s="655">
        <v>0</v>
      </c>
      <c r="AR229" s="656">
        <v>0</v>
      </c>
      <c r="AS229" s="661">
        <v>0</v>
      </c>
      <c r="AT229" s="649">
        <f t="shared" si="122"/>
        <v>0</v>
      </c>
      <c r="AU229" s="649">
        <f t="shared" si="123"/>
        <v>0</v>
      </c>
      <c r="AV229" s="649">
        <f t="shared" si="124"/>
        <v>0</v>
      </c>
      <c r="AW229" s="661">
        <v>0</v>
      </c>
      <c r="AX229" s="649">
        <f t="shared" si="125"/>
        <v>0</v>
      </c>
      <c r="AY229" s="649">
        <f t="shared" si="126"/>
        <v>0</v>
      </c>
      <c r="AZ229" s="650">
        <f t="shared" si="127"/>
        <v>0</v>
      </c>
      <c r="BA229" s="651">
        <v>1</v>
      </c>
      <c r="BB229" s="649">
        <f t="shared" si="128"/>
        <v>161</v>
      </c>
      <c r="BC229" s="649">
        <f t="shared" si="129"/>
        <v>0</v>
      </c>
      <c r="BD229" s="649">
        <f t="shared" si="130"/>
        <v>401</v>
      </c>
      <c r="BE229" s="650">
        <f t="shared" si="131"/>
        <v>199</v>
      </c>
      <c r="BF229" s="651">
        <v>1.64</v>
      </c>
      <c r="BG229" s="649">
        <f t="shared" si="132"/>
        <v>264.03999999999996</v>
      </c>
      <c r="BH229" s="649">
        <f t="shared" si="133"/>
        <v>0</v>
      </c>
      <c r="BI229" s="649">
        <f t="shared" si="134"/>
        <v>657.64</v>
      </c>
      <c r="BJ229" s="650">
        <f t="shared" si="135"/>
        <v>326.35999999999996</v>
      </c>
      <c r="BK229" s="674">
        <v>7.66377765034429</v>
      </c>
      <c r="BL229" s="674">
        <v>0.75356063514938998</v>
      </c>
      <c r="BM229" s="675">
        <v>0</v>
      </c>
      <c r="BN229" s="675">
        <v>0</v>
      </c>
      <c r="BO229" s="662">
        <v>25.1553156530446</v>
      </c>
      <c r="BP229" s="662">
        <v>3.9177460614616999</v>
      </c>
      <c r="BQ229" s="662">
        <v>0</v>
      </c>
      <c r="BR229" s="675">
        <v>0</v>
      </c>
      <c r="BS229" s="652">
        <f t="shared" si="136"/>
        <v>37.49039999999998</v>
      </c>
      <c r="BT229" s="650">
        <f t="shared" si="137"/>
        <v>6043633.4457249967</v>
      </c>
      <c r="BV229" s="668"/>
      <c r="BW229" s="674"/>
      <c r="BX229" s="674"/>
      <c r="BY229" s="675"/>
      <c r="BZ229" s="675"/>
      <c r="CA229" s="662"/>
      <c r="CB229" s="662"/>
      <c r="CC229" s="662"/>
      <c r="CD229" s="675"/>
      <c r="CF229" s="671"/>
      <c r="CG229" s="661"/>
      <c r="CH229" s="661"/>
      <c r="CI229" s="661"/>
      <c r="CJ229" s="88"/>
      <c r="CK229" s="86"/>
      <c r="CL229" s="86"/>
      <c r="CM229" s="87"/>
      <c r="CN229" s="86"/>
      <c r="CO229" s="86"/>
      <c r="CP229" s="86"/>
      <c r="CQ229" s="87"/>
    </row>
    <row r="230" spans="1:95" ht="17.25" customHeight="1" x14ac:dyDescent="0.25">
      <c r="A230" s="664">
        <v>225</v>
      </c>
      <c r="B230" s="647" t="s">
        <v>186</v>
      </c>
      <c r="C230" s="648" t="s">
        <v>772</v>
      </c>
      <c r="D230" s="653">
        <v>3277</v>
      </c>
      <c r="E230" s="654">
        <v>73</v>
      </c>
      <c r="F230" s="567">
        <v>0</v>
      </c>
      <c r="G230" s="567">
        <v>196</v>
      </c>
      <c r="H230" s="569">
        <v>97</v>
      </c>
      <c r="I230" s="654">
        <v>72</v>
      </c>
      <c r="J230" s="567">
        <v>0</v>
      </c>
      <c r="K230" s="567">
        <v>198</v>
      </c>
      <c r="L230" s="569">
        <v>0</v>
      </c>
      <c r="M230" s="655">
        <v>0</v>
      </c>
      <c r="N230" s="656">
        <v>0</v>
      </c>
      <c r="O230" s="649">
        <v>754988.21400127804</v>
      </c>
      <c r="P230" s="649">
        <f t="shared" si="104"/>
        <v>10485.947416684417</v>
      </c>
      <c r="Q230" s="649">
        <f t="shared" si="105"/>
        <v>0</v>
      </c>
      <c r="R230" s="649">
        <f t="shared" si="106"/>
        <v>0</v>
      </c>
      <c r="S230" s="660">
        <v>0</v>
      </c>
      <c r="T230" s="649">
        <f t="shared" si="107"/>
        <v>0</v>
      </c>
      <c r="U230" s="649">
        <f t="shared" si="108"/>
        <v>0</v>
      </c>
      <c r="V230" s="650">
        <f t="shared" si="109"/>
        <v>0</v>
      </c>
      <c r="W230" s="655">
        <v>0</v>
      </c>
      <c r="X230" s="656">
        <v>0</v>
      </c>
      <c r="Y230" s="661">
        <v>0</v>
      </c>
      <c r="Z230" s="649">
        <f t="shared" si="110"/>
        <v>0</v>
      </c>
      <c r="AA230" s="649">
        <f t="shared" si="111"/>
        <v>0</v>
      </c>
      <c r="AB230" s="649">
        <f t="shared" si="112"/>
        <v>0</v>
      </c>
      <c r="AC230" s="661">
        <v>0</v>
      </c>
      <c r="AD230" s="649">
        <f t="shared" si="113"/>
        <v>0</v>
      </c>
      <c r="AE230" s="649">
        <f t="shared" si="114"/>
        <v>0</v>
      </c>
      <c r="AF230" s="650">
        <f t="shared" si="115"/>
        <v>0</v>
      </c>
      <c r="AG230" s="655">
        <v>5</v>
      </c>
      <c r="AH230" s="656">
        <v>0</v>
      </c>
      <c r="AI230" s="661">
        <v>2343787.6932654702</v>
      </c>
      <c r="AJ230" s="649">
        <f t="shared" si="116"/>
        <v>11837.311582148839</v>
      </c>
      <c r="AK230" s="649">
        <f t="shared" si="117"/>
        <v>59186.557910744195</v>
      </c>
      <c r="AL230" s="649">
        <f t="shared" si="118"/>
        <v>0</v>
      </c>
      <c r="AM230" s="661">
        <v>0</v>
      </c>
      <c r="AN230" s="649">
        <f t="shared" si="119"/>
        <v>0</v>
      </c>
      <c r="AO230" s="649">
        <f t="shared" si="120"/>
        <v>0</v>
      </c>
      <c r="AP230" s="650">
        <f t="shared" si="121"/>
        <v>0</v>
      </c>
      <c r="AQ230" s="655">
        <v>0</v>
      </c>
      <c r="AR230" s="656">
        <v>0</v>
      </c>
      <c r="AS230" s="661">
        <v>0</v>
      </c>
      <c r="AT230" s="649">
        <f t="shared" si="122"/>
        <v>0</v>
      </c>
      <c r="AU230" s="649">
        <f t="shared" si="123"/>
        <v>0</v>
      </c>
      <c r="AV230" s="649">
        <f t="shared" si="124"/>
        <v>0</v>
      </c>
      <c r="AW230" s="661">
        <v>0</v>
      </c>
      <c r="AX230" s="649">
        <f t="shared" si="125"/>
        <v>0</v>
      </c>
      <c r="AY230" s="649">
        <f t="shared" si="126"/>
        <v>0</v>
      </c>
      <c r="AZ230" s="650">
        <f t="shared" si="127"/>
        <v>0</v>
      </c>
      <c r="BA230" s="651">
        <v>1.29</v>
      </c>
      <c r="BB230" s="649">
        <f t="shared" si="128"/>
        <v>94.17</v>
      </c>
      <c r="BC230" s="649">
        <f t="shared" si="129"/>
        <v>0</v>
      </c>
      <c r="BD230" s="649">
        <f t="shared" si="130"/>
        <v>252.84</v>
      </c>
      <c r="BE230" s="650">
        <f t="shared" si="131"/>
        <v>125.13000000000001</v>
      </c>
      <c r="BF230" s="651">
        <v>1.47</v>
      </c>
      <c r="BG230" s="649">
        <f t="shared" si="132"/>
        <v>107.31</v>
      </c>
      <c r="BH230" s="649">
        <f t="shared" si="133"/>
        <v>0</v>
      </c>
      <c r="BI230" s="649">
        <f t="shared" si="134"/>
        <v>288.12</v>
      </c>
      <c r="BJ230" s="650">
        <f t="shared" si="135"/>
        <v>142.59</v>
      </c>
      <c r="BK230" s="674">
        <v>4.6834094741823096</v>
      </c>
      <c r="BL230" s="674">
        <v>0</v>
      </c>
      <c r="BM230" s="675">
        <v>0</v>
      </c>
      <c r="BN230" s="675">
        <v>0</v>
      </c>
      <c r="BO230" s="662">
        <v>14.5391905258177</v>
      </c>
      <c r="BP230" s="662">
        <v>0</v>
      </c>
      <c r="BQ230" s="662">
        <v>0</v>
      </c>
      <c r="BR230" s="675">
        <v>0</v>
      </c>
      <c r="BS230" s="652">
        <f t="shared" si="136"/>
        <v>19.222600000000011</v>
      </c>
      <c r="BT230" s="650">
        <f t="shared" si="137"/>
        <v>3098775.9072667523</v>
      </c>
      <c r="BV230" s="668"/>
      <c r="BW230" s="674"/>
      <c r="BX230" s="674"/>
      <c r="BY230" s="675"/>
      <c r="BZ230" s="675"/>
      <c r="CA230" s="662"/>
      <c r="CB230" s="662"/>
      <c r="CC230" s="662"/>
      <c r="CD230" s="675"/>
      <c r="CF230" s="671"/>
      <c r="CG230" s="661"/>
      <c r="CH230" s="661"/>
      <c r="CI230" s="661"/>
      <c r="CJ230" s="88"/>
      <c r="CK230" s="86"/>
      <c r="CL230" s="86"/>
      <c r="CM230" s="87"/>
      <c r="CN230" s="86"/>
      <c r="CO230" s="86"/>
      <c r="CP230" s="86"/>
      <c r="CQ230" s="87"/>
    </row>
    <row r="231" spans="1:95" ht="17.25" customHeight="1" x14ac:dyDescent="0.25">
      <c r="A231" s="664">
        <v>226</v>
      </c>
      <c r="B231" s="647" t="s">
        <v>187</v>
      </c>
      <c r="C231" s="648" t="s">
        <v>773</v>
      </c>
      <c r="D231" s="653">
        <v>3920</v>
      </c>
      <c r="E231" s="654">
        <v>76</v>
      </c>
      <c r="F231" s="567">
        <v>0</v>
      </c>
      <c r="G231" s="567">
        <v>247</v>
      </c>
      <c r="H231" s="569">
        <v>133</v>
      </c>
      <c r="I231" s="654">
        <v>74</v>
      </c>
      <c r="J231" s="567">
        <v>0</v>
      </c>
      <c r="K231" s="567">
        <v>242</v>
      </c>
      <c r="L231" s="569">
        <v>0</v>
      </c>
      <c r="M231" s="655">
        <v>0</v>
      </c>
      <c r="N231" s="656">
        <v>0</v>
      </c>
      <c r="O231" s="649">
        <v>880963.89181597205</v>
      </c>
      <c r="P231" s="649">
        <f t="shared" si="104"/>
        <v>11904.917456972595</v>
      </c>
      <c r="Q231" s="649">
        <f t="shared" si="105"/>
        <v>0</v>
      </c>
      <c r="R231" s="649">
        <f t="shared" si="106"/>
        <v>0</v>
      </c>
      <c r="S231" s="660">
        <v>0</v>
      </c>
      <c r="T231" s="649">
        <f t="shared" si="107"/>
        <v>0</v>
      </c>
      <c r="U231" s="649">
        <f t="shared" si="108"/>
        <v>0</v>
      </c>
      <c r="V231" s="650">
        <f t="shared" si="109"/>
        <v>0</v>
      </c>
      <c r="W231" s="655">
        <v>0</v>
      </c>
      <c r="X231" s="656">
        <v>0</v>
      </c>
      <c r="Y231" s="661">
        <v>0</v>
      </c>
      <c r="Z231" s="649">
        <f t="shared" si="110"/>
        <v>0</v>
      </c>
      <c r="AA231" s="649">
        <f t="shared" si="111"/>
        <v>0</v>
      </c>
      <c r="AB231" s="649">
        <f t="shared" si="112"/>
        <v>0</v>
      </c>
      <c r="AC231" s="661">
        <v>0</v>
      </c>
      <c r="AD231" s="649">
        <f t="shared" si="113"/>
        <v>0</v>
      </c>
      <c r="AE231" s="649">
        <f t="shared" si="114"/>
        <v>0</v>
      </c>
      <c r="AF231" s="650">
        <f t="shared" si="115"/>
        <v>0</v>
      </c>
      <c r="AG231" s="655">
        <v>2</v>
      </c>
      <c r="AH231" s="656">
        <v>0</v>
      </c>
      <c r="AI231" s="661">
        <v>2574501.7240993599</v>
      </c>
      <c r="AJ231" s="649">
        <f t="shared" si="116"/>
        <v>10638.436876443637</v>
      </c>
      <c r="AK231" s="649">
        <f t="shared" si="117"/>
        <v>21276.873752887273</v>
      </c>
      <c r="AL231" s="649">
        <f t="shared" si="118"/>
        <v>0</v>
      </c>
      <c r="AM231" s="661">
        <v>373777.72388384899</v>
      </c>
      <c r="AN231" s="649">
        <f t="shared" si="119"/>
        <v>1544.5360491068141</v>
      </c>
      <c r="AO231" s="649">
        <f t="shared" si="120"/>
        <v>3089.0720982136281</v>
      </c>
      <c r="AP231" s="650">
        <f t="shared" si="121"/>
        <v>0</v>
      </c>
      <c r="AQ231" s="655">
        <v>0</v>
      </c>
      <c r="AR231" s="656">
        <v>0</v>
      </c>
      <c r="AS231" s="661">
        <v>0</v>
      </c>
      <c r="AT231" s="649">
        <f t="shared" si="122"/>
        <v>0</v>
      </c>
      <c r="AU231" s="649">
        <f t="shared" si="123"/>
        <v>0</v>
      </c>
      <c r="AV231" s="649">
        <f t="shared" si="124"/>
        <v>0</v>
      </c>
      <c r="AW231" s="661">
        <v>0</v>
      </c>
      <c r="AX231" s="649">
        <f t="shared" si="125"/>
        <v>0</v>
      </c>
      <c r="AY231" s="649">
        <f t="shared" si="126"/>
        <v>0</v>
      </c>
      <c r="AZ231" s="650">
        <f t="shared" si="127"/>
        <v>0</v>
      </c>
      <c r="BA231" s="651">
        <v>1.28</v>
      </c>
      <c r="BB231" s="649">
        <f t="shared" si="128"/>
        <v>97.28</v>
      </c>
      <c r="BC231" s="649">
        <f t="shared" si="129"/>
        <v>0</v>
      </c>
      <c r="BD231" s="649">
        <f t="shared" si="130"/>
        <v>316.16000000000003</v>
      </c>
      <c r="BE231" s="650">
        <f t="shared" si="131"/>
        <v>170.24</v>
      </c>
      <c r="BF231" s="651">
        <v>1.31</v>
      </c>
      <c r="BG231" s="649">
        <f t="shared" si="132"/>
        <v>99.56</v>
      </c>
      <c r="BH231" s="649">
        <f t="shared" si="133"/>
        <v>0</v>
      </c>
      <c r="BI231" s="649">
        <f t="shared" si="134"/>
        <v>323.57</v>
      </c>
      <c r="BJ231" s="650">
        <f t="shared" si="135"/>
        <v>174.23000000000002</v>
      </c>
      <c r="BK231" s="674">
        <v>5.4648729090444599</v>
      </c>
      <c r="BL231" s="674">
        <v>0</v>
      </c>
      <c r="BM231" s="675">
        <v>0</v>
      </c>
      <c r="BN231" s="675">
        <v>0</v>
      </c>
      <c r="BO231" s="662">
        <v>15.9703761493755</v>
      </c>
      <c r="BP231" s="662">
        <v>2.3186509415800698</v>
      </c>
      <c r="BQ231" s="662">
        <v>0</v>
      </c>
      <c r="BR231" s="675">
        <v>0</v>
      </c>
      <c r="BS231" s="652">
        <f t="shared" si="136"/>
        <v>23.75390000000003</v>
      </c>
      <c r="BT231" s="650">
        <f t="shared" si="137"/>
        <v>3829243.339799182</v>
      </c>
      <c r="BV231" s="668"/>
      <c r="BW231" s="674"/>
      <c r="BX231" s="674"/>
      <c r="BY231" s="675"/>
      <c r="BZ231" s="675"/>
      <c r="CA231" s="662"/>
      <c r="CB231" s="662"/>
      <c r="CC231" s="662"/>
      <c r="CD231" s="675"/>
      <c r="CF231" s="671"/>
      <c r="CG231" s="661"/>
      <c r="CH231" s="661"/>
      <c r="CI231" s="661"/>
      <c r="CJ231" s="88"/>
      <c r="CK231" s="86"/>
      <c r="CL231" s="86"/>
      <c r="CM231" s="87"/>
      <c r="CN231" s="86"/>
      <c r="CO231" s="86"/>
      <c r="CP231" s="86"/>
      <c r="CQ231" s="87"/>
    </row>
    <row r="232" spans="1:95" ht="17.25" customHeight="1" x14ac:dyDescent="0.25">
      <c r="A232" s="664">
        <v>227</v>
      </c>
      <c r="B232" s="647" t="s">
        <v>188</v>
      </c>
      <c r="C232" s="648" t="s">
        <v>774</v>
      </c>
      <c r="D232" s="653">
        <v>2014</v>
      </c>
      <c r="E232" s="654">
        <v>32</v>
      </c>
      <c r="F232" s="567">
        <v>0</v>
      </c>
      <c r="G232" s="567">
        <v>142</v>
      </c>
      <c r="H232" s="569">
        <v>66</v>
      </c>
      <c r="I232" s="654">
        <v>32</v>
      </c>
      <c r="J232" s="567">
        <v>0</v>
      </c>
      <c r="K232" s="567">
        <v>144</v>
      </c>
      <c r="L232" s="569">
        <v>0</v>
      </c>
      <c r="M232" s="655">
        <v>0</v>
      </c>
      <c r="N232" s="656">
        <v>0</v>
      </c>
      <c r="O232" s="649">
        <v>362961.58396879397</v>
      </c>
      <c r="P232" s="649">
        <f t="shared" si="104"/>
        <v>11342.549499024812</v>
      </c>
      <c r="Q232" s="649">
        <f t="shared" si="105"/>
        <v>0</v>
      </c>
      <c r="R232" s="649">
        <f t="shared" si="106"/>
        <v>0</v>
      </c>
      <c r="S232" s="660">
        <v>0</v>
      </c>
      <c r="T232" s="649">
        <f t="shared" si="107"/>
        <v>0</v>
      </c>
      <c r="U232" s="649">
        <f t="shared" si="108"/>
        <v>0</v>
      </c>
      <c r="V232" s="650">
        <f t="shared" si="109"/>
        <v>0</v>
      </c>
      <c r="W232" s="655">
        <v>0</v>
      </c>
      <c r="X232" s="656">
        <v>0</v>
      </c>
      <c r="Y232" s="661">
        <v>0</v>
      </c>
      <c r="Z232" s="649">
        <f t="shared" si="110"/>
        <v>0</v>
      </c>
      <c r="AA232" s="649">
        <f t="shared" si="111"/>
        <v>0</v>
      </c>
      <c r="AB232" s="649">
        <f t="shared" si="112"/>
        <v>0</v>
      </c>
      <c r="AC232" s="661">
        <v>0</v>
      </c>
      <c r="AD232" s="649">
        <f t="shared" si="113"/>
        <v>0</v>
      </c>
      <c r="AE232" s="649">
        <f t="shared" si="114"/>
        <v>0</v>
      </c>
      <c r="AF232" s="650">
        <f t="shared" si="115"/>
        <v>0</v>
      </c>
      <c r="AG232" s="655">
        <v>0</v>
      </c>
      <c r="AH232" s="656">
        <v>0</v>
      </c>
      <c r="AI232" s="661">
        <v>1598514.2688949599</v>
      </c>
      <c r="AJ232" s="649">
        <f t="shared" si="116"/>
        <v>11100.793533992777</v>
      </c>
      <c r="AK232" s="649">
        <f t="shared" si="117"/>
        <v>0</v>
      </c>
      <c r="AL232" s="649">
        <f t="shared" si="118"/>
        <v>0</v>
      </c>
      <c r="AM232" s="661">
        <v>0</v>
      </c>
      <c r="AN232" s="649">
        <f t="shared" si="119"/>
        <v>0</v>
      </c>
      <c r="AO232" s="649">
        <f t="shared" si="120"/>
        <v>0</v>
      </c>
      <c r="AP232" s="650">
        <f t="shared" si="121"/>
        <v>0</v>
      </c>
      <c r="AQ232" s="655">
        <v>0</v>
      </c>
      <c r="AR232" s="656">
        <v>0</v>
      </c>
      <c r="AS232" s="661">
        <v>0</v>
      </c>
      <c r="AT232" s="649">
        <f t="shared" si="122"/>
        <v>0</v>
      </c>
      <c r="AU232" s="649">
        <f t="shared" si="123"/>
        <v>0</v>
      </c>
      <c r="AV232" s="649">
        <f t="shared" si="124"/>
        <v>0</v>
      </c>
      <c r="AW232" s="661">
        <v>0</v>
      </c>
      <c r="AX232" s="649">
        <f t="shared" si="125"/>
        <v>0</v>
      </c>
      <c r="AY232" s="649">
        <f t="shared" si="126"/>
        <v>0</v>
      </c>
      <c r="AZ232" s="650">
        <f t="shared" si="127"/>
        <v>0</v>
      </c>
      <c r="BA232" s="651">
        <v>1.39</v>
      </c>
      <c r="BB232" s="649">
        <f t="shared" si="128"/>
        <v>44.48</v>
      </c>
      <c r="BC232" s="649">
        <f t="shared" si="129"/>
        <v>0</v>
      </c>
      <c r="BD232" s="649">
        <f t="shared" si="130"/>
        <v>197.38</v>
      </c>
      <c r="BE232" s="650">
        <f t="shared" si="131"/>
        <v>91.74</v>
      </c>
      <c r="BF232" s="651">
        <v>1.1399999999999999</v>
      </c>
      <c r="BG232" s="649">
        <f t="shared" si="132"/>
        <v>36.479999999999997</v>
      </c>
      <c r="BH232" s="649">
        <f t="shared" si="133"/>
        <v>0</v>
      </c>
      <c r="BI232" s="649">
        <f t="shared" si="134"/>
        <v>161.88</v>
      </c>
      <c r="BJ232" s="650">
        <f t="shared" si="135"/>
        <v>75.239999999999995</v>
      </c>
      <c r="BK232" s="674">
        <v>2.2515553085452402</v>
      </c>
      <c r="BL232" s="674">
        <v>0</v>
      </c>
      <c r="BM232" s="675">
        <v>0</v>
      </c>
      <c r="BN232" s="675">
        <v>0</v>
      </c>
      <c r="BO232" s="662">
        <v>9.9160446914547595</v>
      </c>
      <c r="BP232" s="662">
        <v>0</v>
      </c>
      <c r="BQ232" s="662">
        <v>0</v>
      </c>
      <c r="BR232" s="675">
        <v>0</v>
      </c>
      <c r="BS232" s="652">
        <f t="shared" si="136"/>
        <v>12.1676</v>
      </c>
      <c r="BT232" s="650">
        <f t="shared" si="137"/>
        <v>1961475.85286376</v>
      </c>
      <c r="BV232" s="668"/>
      <c r="BW232" s="674"/>
      <c r="BX232" s="674"/>
      <c r="BY232" s="675"/>
      <c r="BZ232" s="675"/>
      <c r="CA232" s="662"/>
      <c r="CB232" s="662"/>
      <c r="CC232" s="662"/>
      <c r="CD232" s="675"/>
      <c r="CF232" s="671"/>
      <c r="CG232" s="661"/>
      <c r="CH232" s="661"/>
      <c r="CI232" s="661"/>
      <c r="CJ232" s="88"/>
      <c r="CK232" s="86"/>
      <c r="CL232" s="86"/>
      <c r="CM232" s="87"/>
      <c r="CN232" s="86"/>
      <c r="CO232" s="86"/>
      <c r="CP232" s="86"/>
      <c r="CQ232" s="87"/>
    </row>
    <row r="233" spans="1:95" ht="17.25" customHeight="1" x14ac:dyDescent="0.25">
      <c r="A233" s="664">
        <v>228</v>
      </c>
      <c r="B233" s="647" t="s">
        <v>189</v>
      </c>
      <c r="C233" s="648" t="s">
        <v>775</v>
      </c>
      <c r="D233" s="653">
        <v>542</v>
      </c>
      <c r="E233" s="654">
        <v>6</v>
      </c>
      <c r="F233" s="567">
        <v>0</v>
      </c>
      <c r="G233" s="567">
        <v>46</v>
      </c>
      <c r="H233" s="569">
        <v>16</v>
      </c>
      <c r="I233" s="654">
        <v>0</v>
      </c>
      <c r="J233" s="567">
        <v>0</v>
      </c>
      <c r="K233" s="567">
        <v>0</v>
      </c>
      <c r="L233" s="569">
        <v>0</v>
      </c>
      <c r="M233" s="655">
        <v>0</v>
      </c>
      <c r="N233" s="656">
        <v>0</v>
      </c>
      <c r="O233" s="649">
        <v>0</v>
      </c>
      <c r="P233" s="649">
        <f t="shared" si="104"/>
        <v>0</v>
      </c>
      <c r="Q233" s="649">
        <f t="shared" si="105"/>
        <v>0</v>
      </c>
      <c r="R233" s="649">
        <f t="shared" si="106"/>
        <v>0</v>
      </c>
      <c r="S233" s="660">
        <v>0</v>
      </c>
      <c r="T233" s="649">
        <f t="shared" si="107"/>
        <v>0</v>
      </c>
      <c r="U233" s="649">
        <f t="shared" si="108"/>
        <v>0</v>
      </c>
      <c r="V233" s="650">
        <f t="shared" si="109"/>
        <v>0</v>
      </c>
      <c r="W233" s="655">
        <v>0</v>
      </c>
      <c r="X233" s="656">
        <v>0</v>
      </c>
      <c r="Y233" s="661">
        <v>0</v>
      </c>
      <c r="Z233" s="649">
        <f t="shared" si="110"/>
        <v>0</v>
      </c>
      <c r="AA233" s="649">
        <f t="shared" si="111"/>
        <v>0</v>
      </c>
      <c r="AB233" s="649">
        <f t="shared" si="112"/>
        <v>0</v>
      </c>
      <c r="AC233" s="661">
        <v>0</v>
      </c>
      <c r="AD233" s="649">
        <f t="shared" si="113"/>
        <v>0</v>
      </c>
      <c r="AE233" s="649">
        <f t="shared" si="114"/>
        <v>0</v>
      </c>
      <c r="AF233" s="650">
        <f t="shared" si="115"/>
        <v>0</v>
      </c>
      <c r="AG233" s="655">
        <v>0</v>
      </c>
      <c r="AH233" s="656">
        <v>0</v>
      </c>
      <c r="AI233" s="661">
        <v>0</v>
      </c>
      <c r="AJ233" s="649">
        <f t="shared" si="116"/>
        <v>0</v>
      </c>
      <c r="AK233" s="649">
        <f t="shared" si="117"/>
        <v>0</v>
      </c>
      <c r="AL233" s="649">
        <f t="shared" si="118"/>
        <v>0</v>
      </c>
      <c r="AM233" s="661">
        <v>0</v>
      </c>
      <c r="AN233" s="649">
        <f t="shared" si="119"/>
        <v>0</v>
      </c>
      <c r="AO233" s="649">
        <f t="shared" si="120"/>
        <v>0</v>
      </c>
      <c r="AP233" s="650">
        <f t="shared" si="121"/>
        <v>0</v>
      </c>
      <c r="AQ233" s="655">
        <v>0</v>
      </c>
      <c r="AR233" s="656">
        <v>0</v>
      </c>
      <c r="AS233" s="661">
        <v>0</v>
      </c>
      <c r="AT233" s="649">
        <f t="shared" si="122"/>
        <v>0</v>
      </c>
      <c r="AU233" s="649">
        <f t="shared" si="123"/>
        <v>0</v>
      </c>
      <c r="AV233" s="649">
        <f t="shared" si="124"/>
        <v>0</v>
      </c>
      <c r="AW233" s="661">
        <v>0</v>
      </c>
      <c r="AX233" s="649">
        <f t="shared" si="125"/>
        <v>0</v>
      </c>
      <c r="AY233" s="649">
        <f t="shared" si="126"/>
        <v>0</v>
      </c>
      <c r="AZ233" s="650">
        <f t="shared" si="127"/>
        <v>0</v>
      </c>
      <c r="BA233" s="651">
        <v>1.44</v>
      </c>
      <c r="BB233" s="649">
        <f t="shared" si="128"/>
        <v>8.64</v>
      </c>
      <c r="BC233" s="649">
        <f t="shared" si="129"/>
        <v>0</v>
      </c>
      <c r="BD233" s="649">
        <f t="shared" si="130"/>
        <v>66.239999999999995</v>
      </c>
      <c r="BE233" s="650">
        <f t="shared" si="131"/>
        <v>23.04</v>
      </c>
      <c r="BF233" s="651">
        <v>1.1200000000000001</v>
      </c>
      <c r="BG233" s="649">
        <f t="shared" si="132"/>
        <v>6.7200000000000006</v>
      </c>
      <c r="BH233" s="649">
        <f t="shared" si="133"/>
        <v>0</v>
      </c>
      <c r="BI233" s="649">
        <f t="shared" si="134"/>
        <v>51.52</v>
      </c>
      <c r="BJ233" s="650">
        <f t="shared" si="135"/>
        <v>17.920000000000002</v>
      </c>
      <c r="BK233" s="674">
        <v>0</v>
      </c>
      <c r="BL233" s="674">
        <v>0</v>
      </c>
      <c r="BM233" s="675">
        <v>0</v>
      </c>
      <c r="BN233" s="675">
        <v>0</v>
      </c>
      <c r="BO233" s="662">
        <v>0</v>
      </c>
      <c r="BP233" s="662">
        <v>0</v>
      </c>
      <c r="BQ233" s="662">
        <v>0</v>
      </c>
      <c r="BR233" s="675">
        <v>0</v>
      </c>
      <c r="BS233" s="652">
        <f t="shared" si="136"/>
        <v>0</v>
      </c>
      <c r="BT233" s="650">
        <f t="shared" si="137"/>
        <v>0</v>
      </c>
      <c r="BV233" s="668"/>
      <c r="BW233" s="674"/>
      <c r="BX233" s="674"/>
      <c r="BY233" s="675"/>
      <c r="BZ233" s="675"/>
      <c r="CA233" s="662"/>
      <c r="CB233" s="662"/>
      <c r="CC233" s="662"/>
      <c r="CD233" s="675"/>
      <c r="CF233" s="671"/>
      <c r="CG233" s="661"/>
      <c r="CH233" s="661"/>
      <c r="CI233" s="661"/>
      <c r="CJ233" s="88"/>
      <c r="CK233" s="86"/>
      <c r="CL233" s="86"/>
      <c r="CM233" s="87"/>
      <c r="CN233" s="86"/>
      <c r="CO233" s="86"/>
      <c r="CP233" s="86"/>
      <c r="CQ233" s="87"/>
    </row>
    <row r="234" spans="1:95" ht="17.25" customHeight="1" x14ac:dyDescent="0.25">
      <c r="A234" s="664">
        <v>229</v>
      </c>
      <c r="B234" s="647" t="s">
        <v>190</v>
      </c>
      <c r="C234" s="648" t="s">
        <v>776</v>
      </c>
      <c r="D234" s="653">
        <v>675</v>
      </c>
      <c r="E234" s="654">
        <v>12</v>
      </c>
      <c r="F234" s="567">
        <v>0</v>
      </c>
      <c r="G234" s="567">
        <v>39</v>
      </c>
      <c r="H234" s="569">
        <v>21</v>
      </c>
      <c r="I234" s="654">
        <v>18</v>
      </c>
      <c r="J234" s="567">
        <v>0</v>
      </c>
      <c r="K234" s="567">
        <v>86</v>
      </c>
      <c r="L234" s="569">
        <v>0</v>
      </c>
      <c r="M234" s="655">
        <v>0</v>
      </c>
      <c r="N234" s="656">
        <v>0</v>
      </c>
      <c r="O234" s="649">
        <v>202559.210246284</v>
      </c>
      <c r="P234" s="649">
        <f t="shared" si="104"/>
        <v>11253.289458126888</v>
      </c>
      <c r="Q234" s="649">
        <f t="shared" si="105"/>
        <v>0</v>
      </c>
      <c r="R234" s="649">
        <f t="shared" si="106"/>
        <v>0</v>
      </c>
      <c r="S234" s="660">
        <v>0</v>
      </c>
      <c r="T234" s="649">
        <f t="shared" si="107"/>
        <v>0</v>
      </c>
      <c r="U234" s="649">
        <f t="shared" si="108"/>
        <v>0</v>
      </c>
      <c r="V234" s="650">
        <f t="shared" si="109"/>
        <v>0</v>
      </c>
      <c r="W234" s="655">
        <v>0</v>
      </c>
      <c r="X234" s="656">
        <v>0</v>
      </c>
      <c r="Y234" s="661">
        <v>0</v>
      </c>
      <c r="Z234" s="649">
        <f t="shared" si="110"/>
        <v>0</v>
      </c>
      <c r="AA234" s="649">
        <f t="shared" si="111"/>
        <v>0</v>
      </c>
      <c r="AB234" s="649">
        <f t="shared" si="112"/>
        <v>0</v>
      </c>
      <c r="AC234" s="661">
        <v>0</v>
      </c>
      <c r="AD234" s="649">
        <f t="shared" si="113"/>
        <v>0</v>
      </c>
      <c r="AE234" s="649">
        <f t="shared" si="114"/>
        <v>0</v>
      </c>
      <c r="AF234" s="650">
        <f t="shared" si="115"/>
        <v>0</v>
      </c>
      <c r="AG234" s="655">
        <v>1</v>
      </c>
      <c r="AH234" s="656">
        <v>0</v>
      </c>
      <c r="AI234" s="661">
        <v>936675.30208056502</v>
      </c>
      <c r="AJ234" s="649">
        <f t="shared" si="116"/>
        <v>10891.573280006571</v>
      </c>
      <c r="AK234" s="649">
        <f t="shared" si="117"/>
        <v>10891.573280006571</v>
      </c>
      <c r="AL234" s="649">
        <f t="shared" si="118"/>
        <v>0</v>
      </c>
      <c r="AM234" s="661">
        <v>0</v>
      </c>
      <c r="AN234" s="649">
        <f t="shared" si="119"/>
        <v>0</v>
      </c>
      <c r="AO234" s="649">
        <f t="shared" si="120"/>
        <v>0</v>
      </c>
      <c r="AP234" s="650">
        <f t="shared" si="121"/>
        <v>0</v>
      </c>
      <c r="AQ234" s="655">
        <v>0</v>
      </c>
      <c r="AR234" s="656">
        <v>0</v>
      </c>
      <c r="AS234" s="661">
        <v>0</v>
      </c>
      <c r="AT234" s="649">
        <f t="shared" si="122"/>
        <v>0</v>
      </c>
      <c r="AU234" s="649">
        <f t="shared" si="123"/>
        <v>0</v>
      </c>
      <c r="AV234" s="649">
        <f t="shared" si="124"/>
        <v>0</v>
      </c>
      <c r="AW234" s="661">
        <v>0</v>
      </c>
      <c r="AX234" s="649">
        <f t="shared" si="125"/>
        <v>0</v>
      </c>
      <c r="AY234" s="649">
        <f t="shared" si="126"/>
        <v>0</v>
      </c>
      <c r="AZ234" s="650">
        <f t="shared" si="127"/>
        <v>0</v>
      </c>
      <c r="BA234" s="651">
        <v>1.47</v>
      </c>
      <c r="BB234" s="649">
        <f t="shared" si="128"/>
        <v>17.64</v>
      </c>
      <c r="BC234" s="649">
        <f t="shared" si="129"/>
        <v>0</v>
      </c>
      <c r="BD234" s="649">
        <f t="shared" si="130"/>
        <v>57.33</v>
      </c>
      <c r="BE234" s="650">
        <f t="shared" si="131"/>
        <v>30.87</v>
      </c>
      <c r="BF234" s="651">
        <v>1.19</v>
      </c>
      <c r="BG234" s="649">
        <f t="shared" si="132"/>
        <v>14.28</v>
      </c>
      <c r="BH234" s="649">
        <f t="shared" si="133"/>
        <v>0</v>
      </c>
      <c r="BI234" s="649">
        <f t="shared" si="134"/>
        <v>46.41</v>
      </c>
      <c r="BJ234" s="650">
        <f t="shared" si="135"/>
        <v>24.99</v>
      </c>
      <c r="BK234" s="674">
        <v>1.2565331574152601</v>
      </c>
      <c r="BL234" s="674">
        <v>0</v>
      </c>
      <c r="BM234" s="675">
        <v>0</v>
      </c>
      <c r="BN234" s="675">
        <v>0</v>
      </c>
      <c r="BO234" s="662">
        <v>5.8104668425847397</v>
      </c>
      <c r="BP234" s="662">
        <v>0</v>
      </c>
      <c r="BQ234" s="662">
        <v>0</v>
      </c>
      <c r="BR234" s="675">
        <v>0</v>
      </c>
      <c r="BS234" s="652">
        <f t="shared" si="136"/>
        <v>7.0670000000000002</v>
      </c>
      <c r="BT234" s="650">
        <f t="shared" si="137"/>
        <v>1139234.512326851</v>
      </c>
      <c r="BV234" s="668"/>
      <c r="BW234" s="674"/>
      <c r="BX234" s="674"/>
      <c r="BY234" s="675"/>
      <c r="BZ234" s="675"/>
      <c r="CA234" s="662"/>
      <c r="CB234" s="662"/>
      <c r="CC234" s="662"/>
      <c r="CD234" s="675"/>
      <c r="CF234" s="671"/>
      <c r="CG234" s="661"/>
      <c r="CH234" s="661"/>
      <c r="CI234" s="661"/>
      <c r="CJ234" s="88"/>
      <c r="CK234" s="86"/>
      <c r="CL234" s="86"/>
      <c r="CM234" s="87"/>
      <c r="CN234" s="86"/>
      <c r="CO234" s="86"/>
      <c r="CP234" s="86"/>
      <c r="CQ234" s="87"/>
    </row>
    <row r="235" spans="1:95" ht="17.25" customHeight="1" x14ac:dyDescent="0.25">
      <c r="A235" s="664">
        <v>230</v>
      </c>
      <c r="B235" s="647" t="s">
        <v>501</v>
      </c>
      <c r="C235" s="648" t="s">
        <v>777</v>
      </c>
      <c r="D235" s="653">
        <v>3537</v>
      </c>
      <c r="E235" s="654">
        <v>74</v>
      </c>
      <c r="F235" s="567">
        <v>0</v>
      </c>
      <c r="G235" s="567">
        <v>257</v>
      </c>
      <c r="H235" s="569">
        <v>121</v>
      </c>
      <c r="I235" s="654">
        <v>124</v>
      </c>
      <c r="J235" s="567">
        <v>0</v>
      </c>
      <c r="K235" s="567">
        <v>393</v>
      </c>
      <c r="L235" s="569">
        <v>203</v>
      </c>
      <c r="M235" s="655">
        <v>3</v>
      </c>
      <c r="N235" s="656">
        <v>0</v>
      </c>
      <c r="O235" s="649">
        <v>1139799.27937805</v>
      </c>
      <c r="P235" s="649">
        <f t="shared" si="104"/>
        <v>9191.9296724036285</v>
      </c>
      <c r="Q235" s="649">
        <f t="shared" si="105"/>
        <v>27575.789017210886</v>
      </c>
      <c r="R235" s="649">
        <f t="shared" si="106"/>
        <v>0</v>
      </c>
      <c r="S235" s="660">
        <v>100993.08332912999</v>
      </c>
      <c r="T235" s="649">
        <f t="shared" si="107"/>
        <v>814.46034942846768</v>
      </c>
      <c r="U235" s="649">
        <f t="shared" si="108"/>
        <v>2443.3810482854033</v>
      </c>
      <c r="V235" s="650">
        <f t="shared" si="109"/>
        <v>0</v>
      </c>
      <c r="W235" s="655">
        <v>0</v>
      </c>
      <c r="X235" s="656">
        <v>0</v>
      </c>
      <c r="Y235" s="661">
        <v>0</v>
      </c>
      <c r="Z235" s="649">
        <f t="shared" si="110"/>
        <v>0</v>
      </c>
      <c r="AA235" s="649">
        <f t="shared" si="111"/>
        <v>0</v>
      </c>
      <c r="AB235" s="649">
        <f t="shared" si="112"/>
        <v>0</v>
      </c>
      <c r="AC235" s="661">
        <v>0</v>
      </c>
      <c r="AD235" s="649">
        <f t="shared" si="113"/>
        <v>0</v>
      </c>
      <c r="AE235" s="649">
        <f t="shared" si="114"/>
        <v>0</v>
      </c>
      <c r="AF235" s="650">
        <f t="shared" si="115"/>
        <v>0</v>
      </c>
      <c r="AG235" s="655">
        <v>5</v>
      </c>
      <c r="AH235" s="656">
        <v>0</v>
      </c>
      <c r="AI235" s="661">
        <v>4745243.5184376901</v>
      </c>
      <c r="AJ235" s="649">
        <f t="shared" si="116"/>
        <v>12074.41098839107</v>
      </c>
      <c r="AK235" s="649">
        <f t="shared" si="117"/>
        <v>60372.05494195535</v>
      </c>
      <c r="AL235" s="649">
        <f t="shared" si="118"/>
        <v>0</v>
      </c>
      <c r="AM235" s="661">
        <v>942107.30681410304</v>
      </c>
      <c r="AN235" s="649">
        <f t="shared" si="119"/>
        <v>2397.2196102140028</v>
      </c>
      <c r="AO235" s="649">
        <f t="shared" si="120"/>
        <v>11986.098051070014</v>
      </c>
      <c r="AP235" s="650">
        <f t="shared" si="121"/>
        <v>0</v>
      </c>
      <c r="AQ235" s="655">
        <v>5</v>
      </c>
      <c r="AR235" s="656">
        <v>0</v>
      </c>
      <c r="AS235" s="661">
        <v>3045290.4760908098</v>
      </c>
      <c r="AT235" s="649">
        <f t="shared" si="122"/>
        <v>15001.430916703497</v>
      </c>
      <c r="AU235" s="649">
        <f t="shared" si="123"/>
        <v>75007.154583517491</v>
      </c>
      <c r="AV235" s="649">
        <f t="shared" si="124"/>
        <v>0</v>
      </c>
      <c r="AW235" s="661">
        <v>524563.19956988795</v>
      </c>
      <c r="AX235" s="649">
        <f t="shared" si="125"/>
        <v>2584.0551702950147</v>
      </c>
      <c r="AY235" s="649">
        <f t="shared" si="126"/>
        <v>12920.275851475073</v>
      </c>
      <c r="AZ235" s="650">
        <f t="shared" si="127"/>
        <v>0</v>
      </c>
      <c r="BA235" s="651">
        <v>1.19</v>
      </c>
      <c r="BB235" s="649">
        <f t="shared" si="128"/>
        <v>88.06</v>
      </c>
      <c r="BC235" s="649">
        <f t="shared" si="129"/>
        <v>0</v>
      </c>
      <c r="BD235" s="649">
        <f t="shared" si="130"/>
        <v>305.83</v>
      </c>
      <c r="BE235" s="650">
        <f t="shared" si="131"/>
        <v>143.98999999999998</v>
      </c>
      <c r="BF235" s="651">
        <v>1.6</v>
      </c>
      <c r="BG235" s="649">
        <f t="shared" si="132"/>
        <v>118.4</v>
      </c>
      <c r="BH235" s="649">
        <f t="shared" si="133"/>
        <v>0</v>
      </c>
      <c r="BI235" s="649">
        <f t="shared" si="134"/>
        <v>411.20000000000005</v>
      </c>
      <c r="BJ235" s="650">
        <f t="shared" si="135"/>
        <v>193.60000000000002</v>
      </c>
      <c r="BK235" s="674">
        <v>7.0705034127808402</v>
      </c>
      <c r="BL235" s="674">
        <v>0.62648920144564002</v>
      </c>
      <c r="BM235" s="675">
        <v>0</v>
      </c>
      <c r="BN235" s="675">
        <v>0</v>
      </c>
      <c r="BO235" s="662">
        <v>29.4361130934365</v>
      </c>
      <c r="BP235" s="662">
        <v>5.8441631334155897</v>
      </c>
      <c r="BQ235" s="662">
        <v>18.890814456259498</v>
      </c>
      <c r="BR235" s="675">
        <v>3.2540167026618501</v>
      </c>
      <c r="BS235" s="652">
        <f t="shared" si="136"/>
        <v>65.122099999999918</v>
      </c>
      <c r="BT235" s="650">
        <f t="shared" si="137"/>
        <v>10497996.863619687</v>
      </c>
      <c r="BV235" s="668"/>
      <c r="BW235" s="674"/>
      <c r="BX235" s="674"/>
      <c r="BY235" s="675"/>
      <c r="BZ235" s="675"/>
      <c r="CA235" s="662"/>
      <c r="CB235" s="662"/>
      <c r="CC235" s="662"/>
      <c r="CD235" s="675"/>
      <c r="CF235" s="671"/>
      <c r="CG235" s="661"/>
      <c r="CH235" s="661"/>
      <c r="CI235" s="661"/>
      <c r="CJ235" s="88"/>
      <c r="CK235" s="86"/>
      <c r="CL235" s="86"/>
      <c r="CM235" s="87"/>
      <c r="CN235" s="86"/>
      <c r="CO235" s="86"/>
      <c r="CP235" s="86"/>
      <c r="CQ235" s="87"/>
    </row>
    <row r="236" spans="1:95" ht="17.25" customHeight="1" x14ac:dyDescent="0.25">
      <c r="A236" s="664">
        <v>231</v>
      </c>
      <c r="B236" s="647" t="s">
        <v>191</v>
      </c>
      <c r="C236" s="648" t="s">
        <v>778</v>
      </c>
      <c r="D236" s="653">
        <v>1412</v>
      </c>
      <c r="E236" s="654">
        <v>30</v>
      </c>
      <c r="F236" s="567">
        <v>0</v>
      </c>
      <c r="G236" s="567">
        <v>85</v>
      </c>
      <c r="H236" s="569">
        <v>48</v>
      </c>
      <c r="I236" s="654">
        <v>41</v>
      </c>
      <c r="J236" s="567">
        <v>0</v>
      </c>
      <c r="K236" s="567">
        <v>129</v>
      </c>
      <c r="L236" s="569">
        <v>0</v>
      </c>
      <c r="M236" s="655">
        <v>0</v>
      </c>
      <c r="N236" s="656">
        <v>0</v>
      </c>
      <c r="O236" s="649">
        <v>382706.061757711</v>
      </c>
      <c r="P236" s="649">
        <f t="shared" si="104"/>
        <v>9334.2941892124636</v>
      </c>
      <c r="Q236" s="649">
        <f t="shared" si="105"/>
        <v>0</v>
      </c>
      <c r="R236" s="649">
        <f t="shared" si="106"/>
        <v>0</v>
      </c>
      <c r="S236" s="660">
        <v>0</v>
      </c>
      <c r="T236" s="649">
        <f t="shared" si="107"/>
        <v>0</v>
      </c>
      <c r="U236" s="649">
        <f t="shared" si="108"/>
        <v>0</v>
      </c>
      <c r="V236" s="650">
        <f t="shared" si="109"/>
        <v>0</v>
      </c>
      <c r="W236" s="655">
        <v>0</v>
      </c>
      <c r="X236" s="656">
        <v>0</v>
      </c>
      <c r="Y236" s="661">
        <v>0</v>
      </c>
      <c r="Z236" s="649">
        <f t="shared" si="110"/>
        <v>0</v>
      </c>
      <c r="AA236" s="649">
        <f t="shared" si="111"/>
        <v>0</v>
      </c>
      <c r="AB236" s="649">
        <f t="shared" si="112"/>
        <v>0</v>
      </c>
      <c r="AC236" s="661">
        <v>0</v>
      </c>
      <c r="AD236" s="649">
        <f t="shared" si="113"/>
        <v>0</v>
      </c>
      <c r="AE236" s="649">
        <f t="shared" si="114"/>
        <v>0</v>
      </c>
      <c r="AF236" s="650">
        <f t="shared" si="115"/>
        <v>0</v>
      </c>
      <c r="AG236" s="655">
        <v>1</v>
      </c>
      <c r="AH236" s="656">
        <v>0</v>
      </c>
      <c r="AI236" s="661">
        <v>1388306.2880192799</v>
      </c>
      <c r="AJ236" s="649">
        <f t="shared" si="116"/>
        <v>10762.064248211473</v>
      </c>
      <c r="AK236" s="649">
        <f t="shared" si="117"/>
        <v>10762.064248211473</v>
      </c>
      <c r="AL236" s="649">
        <f t="shared" si="118"/>
        <v>0</v>
      </c>
      <c r="AM236" s="661">
        <v>0</v>
      </c>
      <c r="AN236" s="649">
        <f t="shared" si="119"/>
        <v>0</v>
      </c>
      <c r="AO236" s="649">
        <f t="shared" si="120"/>
        <v>0</v>
      </c>
      <c r="AP236" s="650">
        <f t="shared" si="121"/>
        <v>0</v>
      </c>
      <c r="AQ236" s="655">
        <v>0</v>
      </c>
      <c r="AR236" s="656">
        <v>0</v>
      </c>
      <c r="AS236" s="661">
        <v>0</v>
      </c>
      <c r="AT236" s="649">
        <f t="shared" si="122"/>
        <v>0</v>
      </c>
      <c r="AU236" s="649">
        <f t="shared" si="123"/>
        <v>0</v>
      </c>
      <c r="AV236" s="649">
        <f t="shared" si="124"/>
        <v>0</v>
      </c>
      <c r="AW236" s="661">
        <v>0</v>
      </c>
      <c r="AX236" s="649">
        <f t="shared" si="125"/>
        <v>0</v>
      </c>
      <c r="AY236" s="649">
        <f t="shared" si="126"/>
        <v>0</v>
      </c>
      <c r="AZ236" s="650">
        <f t="shared" si="127"/>
        <v>0</v>
      </c>
      <c r="BA236" s="651">
        <v>1.39</v>
      </c>
      <c r="BB236" s="649">
        <f t="shared" si="128"/>
        <v>41.699999999999996</v>
      </c>
      <c r="BC236" s="649">
        <f t="shared" si="129"/>
        <v>0</v>
      </c>
      <c r="BD236" s="649">
        <f t="shared" si="130"/>
        <v>118.14999999999999</v>
      </c>
      <c r="BE236" s="650">
        <f t="shared" si="131"/>
        <v>66.72</v>
      </c>
      <c r="BF236" s="651">
        <v>1.1200000000000001</v>
      </c>
      <c r="BG236" s="649">
        <f t="shared" si="132"/>
        <v>33.6</v>
      </c>
      <c r="BH236" s="649">
        <f t="shared" si="133"/>
        <v>0</v>
      </c>
      <c r="BI236" s="649">
        <f t="shared" si="134"/>
        <v>95.2</v>
      </c>
      <c r="BJ236" s="650">
        <f t="shared" si="135"/>
        <v>53.760000000000005</v>
      </c>
      <c r="BK236" s="674">
        <v>2.3740359945010101</v>
      </c>
      <c r="BL236" s="674">
        <v>0</v>
      </c>
      <c r="BM236" s="675">
        <v>0</v>
      </c>
      <c r="BN236" s="675">
        <v>0</v>
      </c>
      <c r="BO236" s="662">
        <v>8.6120640054990005</v>
      </c>
      <c r="BP236" s="662">
        <v>0</v>
      </c>
      <c r="BQ236" s="662">
        <v>0</v>
      </c>
      <c r="BR236" s="675">
        <v>0</v>
      </c>
      <c r="BS236" s="652">
        <f t="shared" si="136"/>
        <v>10.986100000000011</v>
      </c>
      <c r="BT236" s="650">
        <f t="shared" si="137"/>
        <v>1771012.3497769958</v>
      </c>
      <c r="BV236" s="668"/>
      <c r="BW236" s="674"/>
      <c r="BX236" s="674"/>
      <c r="BY236" s="675"/>
      <c r="BZ236" s="675"/>
      <c r="CA236" s="662"/>
      <c r="CB236" s="662"/>
      <c r="CC236" s="662"/>
      <c r="CD236" s="675"/>
      <c r="CF236" s="671"/>
      <c r="CG236" s="661"/>
      <c r="CH236" s="661"/>
      <c r="CI236" s="661"/>
      <c r="CJ236" s="88"/>
      <c r="CK236" s="86"/>
      <c r="CL236" s="86"/>
      <c r="CM236" s="87"/>
      <c r="CN236" s="86"/>
      <c r="CO236" s="86"/>
      <c r="CP236" s="86"/>
      <c r="CQ236" s="87"/>
    </row>
    <row r="237" spans="1:95" ht="17.25" customHeight="1" x14ac:dyDescent="0.25">
      <c r="A237" s="664">
        <v>232</v>
      </c>
      <c r="B237" s="647" t="s">
        <v>192</v>
      </c>
      <c r="C237" s="648" t="s">
        <v>779</v>
      </c>
      <c r="D237" s="653">
        <v>3090</v>
      </c>
      <c r="E237" s="654">
        <v>47</v>
      </c>
      <c r="F237" s="567">
        <v>0</v>
      </c>
      <c r="G237" s="567">
        <v>160</v>
      </c>
      <c r="H237" s="569">
        <v>91</v>
      </c>
      <c r="I237" s="654">
        <v>64</v>
      </c>
      <c r="J237" s="567">
        <v>0</v>
      </c>
      <c r="K237" s="567">
        <v>203</v>
      </c>
      <c r="L237" s="569">
        <v>0</v>
      </c>
      <c r="M237" s="655">
        <v>0</v>
      </c>
      <c r="N237" s="656">
        <v>0</v>
      </c>
      <c r="O237" s="649">
        <v>706833.02687640104</v>
      </c>
      <c r="P237" s="649">
        <f t="shared" si="104"/>
        <v>11044.266044943766</v>
      </c>
      <c r="Q237" s="649">
        <f t="shared" si="105"/>
        <v>0</v>
      </c>
      <c r="R237" s="649">
        <f t="shared" si="106"/>
        <v>0</v>
      </c>
      <c r="S237" s="660">
        <v>0</v>
      </c>
      <c r="T237" s="649">
        <f t="shared" si="107"/>
        <v>0</v>
      </c>
      <c r="U237" s="649">
        <f t="shared" si="108"/>
        <v>0</v>
      </c>
      <c r="V237" s="650">
        <f t="shared" si="109"/>
        <v>0</v>
      </c>
      <c r="W237" s="655">
        <v>0</v>
      </c>
      <c r="X237" s="656">
        <v>0</v>
      </c>
      <c r="Y237" s="661">
        <v>0</v>
      </c>
      <c r="Z237" s="649">
        <f t="shared" si="110"/>
        <v>0</v>
      </c>
      <c r="AA237" s="649">
        <f t="shared" si="111"/>
        <v>0</v>
      </c>
      <c r="AB237" s="649">
        <f t="shared" si="112"/>
        <v>0</v>
      </c>
      <c r="AC237" s="661">
        <v>0</v>
      </c>
      <c r="AD237" s="649">
        <f t="shared" si="113"/>
        <v>0</v>
      </c>
      <c r="AE237" s="649">
        <f t="shared" si="114"/>
        <v>0</v>
      </c>
      <c r="AF237" s="650">
        <f t="shared" si="115"/>
        <v>0</v>
      </c>
      <c r="AG237" s="655">
        <v>4</v>
      </c>
      <c r="AH237" s="656">
        <v>0</v>
      </c>
      <c r="AI237" s="661">
        <v>2250840.2953274301</v>
      </c>
      <c r="AJ237" s="649">
        <f t="shared" si="116"/>
        <v>11087.883228213941</v>
      </c>
      <c r="AK237" s="649">
        <f t="shared" si="117"/>
        <v>44351.532912855764</v>
      </c>
      <c r="AL237" s="649">
        <f t="shared" si="118"/>
        <v>0</v>
      </c>
      <c r="AM237" s="661">
        <v>0</v>
      </c>
      <c r="AN237" s="649">
        <f t="shared" si="119"/>
        <v>0</v>
      </c>
      <c r="AO237" s="649">
        <f t="shared" si="120"/>
        <v>0</v>
      </c>
      <c r="AP237" s="650">
        <f t="shared" si="121"/>
        <v>0</v>
      </c>
      <c r="AQ237" s="655">
        <v>0</v>
      </c>
      <c r="AR237" s="656">
        <v>0</v>
      </c>
      <c r="AS237" s="661">
        <v>0</v>
      </c>
      <c r="AT237" s="649">
        <f t="shared" si="122"/>
        <v>0</v>
      </c>
      <c r="AU237" s="649">
        <f t="shared" si="123"/>
        <v>0</v>
      </c>
      <c r="AV237" s="649">
        <f t="shared" si="124"/>
        <v>0</v>
      </c>
      <c r="AW237" s="661">
        <v>0</v>
      </c>
      <c r="AX237" s="649">
        <f t="shared" si="125"/>
        <v>0</v>
      </c>
      <c r="AY237" s="649">
        <f t="shared" si="126"/>
        <v>0</v>
      </c>
      <c r="AZ237" s="650">
        <f t="shared" si="127"/>
        <v>0</v>
      </c>
      <c r="BA237" s="651">
        <v>1.36</v>
      </c>
      <c r="BB237" s="649">
        <f t="shared" si="128"/>
        <v>63.92</v>
      </c>
      <c r="BC237" s="649">
        <f t="shared" si="129"/>
        <v>0</v>
      </c>
      <c r="BD237" s="649">
        <f t="shared" si="130"/>
        <v>217.60000000000002</v>
      </c>
      <c r="BE237" s="650">
        <f t="shared" si="131"/>
        <v>123.76</v>
      </c>
      <c r="BF237" s="651">
        <v>1.1399999999999999</v>
      </c>
      <c r="BG237" s="649">
        <f t="shared" si="132"/>
        <v>53.58</v>
      </c>
      <c r="BH237" s="649">
        <f t="shared" si="133"/>
        <v>0</v>
      </c>
      <c r="BI237" s="649">
        <f t="shared" si="134"/>
        <v>182.39999999999998</v>
      </c>
      <c r="BJ237" s="650">
        <f t="shared" si="135"/>
        <v>103.74</v>
      </c>
      <c r="BK237" s="674">
        <v>4.3846889704324497</v>
      </c>
      <c r="BL237" s="674">
        <v>0</v>
      </c>
      <c r="BM237" s="675">
        <v>0</v>
      </c>
      <c r="BN237" s="675">
        <v>0</v>
      </c>
      <c r="BO237" s="662">
        <v>13.962611029567601</v>
      </c>
      <c r="BP237" s="662">
        <v>0</v>
      </c>
      <c r="BQ237" s="662">
        <v>0</v>
      </c>
      <c r="BR237" s="675">
        <v>0</v>
      </c>
      <c r="BS237" s="652">
        <f t="shared" si="136"/>
        <v>18.34730000000005</v>
      </c>
      <c r="BT237" s="650">
        <f t="shared" si="137"/>
        <v>2957673.3222038331</v>
      </c>
      <c r="BV237" s="668"/>
      <c r="BW237" s="674"/>
      <c r="BX237" s="674"/>
      <c r="BY237" s="675"/>
      <c r="BZ237" s="675"/>
      <c r="CA237" s="662"/>
      <c r="CB237" s="662"/>
      <c r="CC237" s="662"/>
      <c r="CD237" s="675"/>
      <c r="CF237" s="671"/>
      <c r="CG237" s="661"/>
      <c r="CH237" s="661"/>
      <c r="CI237" s="661"/>
      <c r="CJ237" s="88"/>
      <c r="CK237" s="86"/>
      <c r="CL237" s="86"/>
      <c r="CM237" s="87"/>
      <c r="CN237" s="86"/>
      <c r="CO237" s="86"/>
      <c r="CP237" s="86"/>
      <c r="CQ237" s="87"/>
    </row>
    <row r="238" spans="1:95" ht="17.25" customHeight="1" x14ac:dyDescent="0.25">
      <c r="A238" s="664">
        <v>233</v>
      </c>
      <c r="B238" s="647" t="s">
        <v>193</v>
      </c>
      <c r="C238" s="648" t="s">
        <v>780</v>
      </c>
      <c r="D238" s="653">
        <v>1046</v>
      </c>
      <c r="E238" s="654">
        <v>21</v>
      </c>
      <c r="F238" s="567">
        <v>0</v>
      </c>
      <c r="G238" s="567">
        <v>60</v>
      </c>
      <c r="H238" s="569">
        <v>39</v>
      </c>
      <c r="I238" s="654">
        <v>31</v>
      </c>
      <c r="J238" s="567">
        <v>0</v>
      </c>
      <c r="K238" s="567">
        <v>78</v>
      </c>
      <c r="L238" s="569">
        <v>14</v>
      </c>
      <c r="M238" s="655">
        <v>0</v>
      </c>
      <c r="N238" s="656">
        <v>0</v>
      </c>
      <c r="O238" s="649">
        <v>356401.62762247497</v>
      </c>
      <c r="P238" s="649">
        <f t="shared" si="104"/>
        <v>11496.826697499193</v>
      </c>
      <c r="Q238" s="649">
        <f t="shared" si="105"/>
        <v>0</v>
      </c>
      <c r="R238" s="649">
        <f t="shared" si="106"/>
        <v>0</v>
      </c>
      <c r="S238" s="660">
        <v>0</v>
      </c>
      <c r="T238" s="649">
        <f t="shared" si="107"/>
        <v>0</v>
      </c>
      <c r="U238" s="649">
        <f t="shared" si="108"/>
        <v>0</v>
      </c>
      <c r="V238" s="650">
        <f t="shared" si="109"/>
        <v>0</v>
      </c>
      <c r="W238" s="655">
        <v>0</v>
      </c>
      <c r="X238" s="656">
        <v>0</v>
      </c>
      <c r="Y238" s="661">
        <v>0</v>
      </c>
      <c r="Z238" s="649">
        <f t="shared" si="110"/>
        <v>0</v>
      </c>
      <c r="AA238" s="649">
        <f t="shared" si="111"/>
        <v>0</v>
      </c>
      <c r="AB238" s="649">
        <f t="shared" si="112"/>
        <v>0</v>
      </c>
      <c r="AC238" s="661">
        <v>0</v>
      </c>
      <c r="AD238" s="649">
        <f t="shared" si="113"/>
        <v>0</v>
      </c>
      <c r="AE238" s="649">
        <f t="shared" si="114"/>
        <v>0</v>
      </c>
      <c r="AF238" s="650">
        <f t="shared" si="115"/>
        <v>0</v>
      </c>
      <c r="AG238" s="655">
        <v>0</v>
      </c>
      <c r="AH238" s="656">
        <v>0</v>
      </c>
      <c r="AI238" s="661">
        <v>918702.35910601798</v>
      </c>
      <c r="AJ238" s="649">
        <f t="shared" si="116"/>
        <v>11778.235373154077</v>
      </c>
      <c r="AK238" s="649">
        <f t="shared" si="117"/>
        <v>0</v>
      </c>
      <c r="AL238" s="649">
        <f t="shared" si="118"/>
        <v>0</v>
      </c>
      <c r="AM238" s="661">
        <v>119970.357346012</v>
      </c>
      <c r="AN238" s="649">
        <f t="shared" si="119"/>
        <v>1538.0815044360513</v>
      </c>
      <c r="AO238" s="649">
        <f t="shared" si="120"/>
        <v>0</v>
      </c>
      <c r="AP238" s="650">
        <f t="shared" si="121"/>
        <v>0</v>
      </c>
      <c r="AQ238" s="655">
        <v>0</v>
      </c>
      <c r="AR238" s="656">
        <v>0</v>
      </c>
      <c r="AS238" s="661">
        <v>313358.29186559899</v>
      </c>
      <c r="AT238" s="649">
        <f t="shared" si="122"/>
        <v>22382.735133257072</v>
      </c>
      <c r="AU238" s="649">
        <f t="shared" si="123"/>
        <v>0</v>
      </c>
      <c r="AV238" s="649">
        <f t="shared" si="124"/>
        <v>0</v>
      </c>
      <c r="AW238" s="661">
        <v>0</v>
      </c>
      <c r="AX238" s="649">
        <f t="shared" si="125"/>
        <v>0</v>
      </c>
      <c r="AY238" s="649">
        <f t="shared" si="126"/>
        <v>0</v>
      </c>
      <c r="AZ238" s="650">
        <f t="shared" si="127"/>
        <v>0</v>
      </c>
      <c r="BA238" s="651">
        <v>1.56</v>
      </c>
      <c r="BB238" s="649">
        <f t="shared" si="128"/>
        <v>32.76</v>
      </c>
      <c r="BC238" s="649">
        <f t="shared" si="129"/>
        <v>0</v>
      </c>
      <c r="BD238" s="649">
        <f t="shared" si="130"/>
        <v>93.600000000000009</v>
      </c>
      <c r="BE238" s="650">
        <f t="shared" si="131"/>
        <v>60.84</v>
      </c>
      <c r="BF238" s="651">
        <v>1.1399999999999999</v>
      </c>
      <c r="BG238" s="649">
        <f t="shared" si="132"/>
        <v>23.939999999999998</v>
      </c>
      <c r="BH238" s="649">
        <f t="shared" si="133"/>
        <v>0</v>
      </c>
      <c r="BI238" s="649">
        <f t="shared" si="134"/>
        <v>68.399999999999991</v>
      </c>
      <c r="BJ238" s="650">
        <f t="shared" si="135"/>
        <v>44.459999999999994</v>
      </c>
      <c r="BK238" s="674">
        <v>2.21086200879193</v>
      </c>
      <c r="BL238" s="674">
        <v>0</v>
      </c>
      <c r="BM238" s="675">
        <v>0</v>
      </c>
      <c r="BN238" s="675">
        <v>0</v>
      </c>
      <c r="BO238" s="662">
        <v>5.6989754976274103</v>
      </c>
      <c r="BP238" s="662">
        <v>0.74421070130029998</v>
      </c>
      <c r="BQ238" s="662">
        <v>1.94385179228036</v>
      </c>
      <c r="BR238" s="675">
        <v>0</v>
      </c>
      <c r="BS238" s="652">
        <f t="shared" si="136"/>
        <v>10.597899999999999</v>
      </c>
      <c r="BT238" s="650">
        <f t="shared" si="137"/>
        <v>1708432.6359401066</v>
      </c>
      <c r="BV238" s="668"/>
      <c r="BW238" s="674"/>
      <c r="BX238" s="674"/>
      <c r="BY238" s="675"/>
      <c r="BZ238" s="675"/>
      <c r="CA238" s="662"/>
      <c r="CB238" s="662"/>
      <c r="CC238" s="662"/>
      <c r="CD238" s="675"/>
      <c r="CF238" s="671"/>
      <c r="CG238" s="661"/>
      <c r="CH238" s="661"/>
      <c r="CI238" s="661"/>
      <c r="CJ238" s="88"/>
      <c r="CK238" s="86"/>
      <c r="CL238" s="86"/>
      <c r="CM238" s="87"/>
      <c r="CN238" s="86"/>
      <c r="CO238" s="86"/>
      <c r="CP238" s="86"/>
      <c r="CQ238" s="87"/>
    </row>
    <row r="239" spans="1:95" ht="17.25" customHeight="1" x14ac:dyDescent="0.25">
      <c r="A239" s="664">
        <v>234</v>
      </c>
      <c r="B239" s="647" t="s">
        <v>194</v>
      </c>
      <c r="C239" s="648" t="s">
        <v>781</v>
      </c>
      <c r="D239" s="653">
        <v>2555</v>
      </c>
      <c r="E239" s="654">
        <v>60</v>
      </c>
      <c r="F239" s="567">
        <v>0</v>
      </c>
      <c r="G239" s="567">
        <v>137</v>
      </c>
      <c r="H239" s="569">
        <v>69</v>
      </c>
      <c r="I239" s="654">
        <v>62</v>
      </c>
      <c r="J239" s="567">
        <v>0</v>
      </c>
      <c r="K239" s="567">
        <v>142</v>
      </c>
      <c r="L239" s="569">
        <v>0</v>
      </c>
      <c r="M239" s="655">
        <v>0</v>
      </c>
      <c r="N239" s="656">
        <v>0</v>
      </c>
      <c r="O239" s="649">
        <v>540232.36278614996</v>
      </c>
      <c r="P239" s="649">
        <f t="shared" si="104"/>
        <v>8713.4252062282249</v>
      </c>
      <c r="Q239" s="649">
        <f t="shared" si="105"/>
        <v>0</v>
      </c>
      <c r="R239" s="649">
        <f t="shared" si="106"/>
        <v>0</v>
      </c>
      <c r="S239" s="660">
        <v>0</v>
      </c>
      <c r="T239" s="649">
        <f t="shared" si="107"/>
        <v>0</v>
      </c>
      <c r="U239" s="649">
        <f t="shared" si="108"/>
        <v>0</v>
      </c>
      <c r="V239" s="650">
        <f t="shared" si="109"/>
        <v>0</v>
      </c>
      <c r="W239" s="655">
        <v>0</v>
      </c>
      <c r="X239" s="656">
        <v>0</v>
      </c>
      <c r="Y239" s="661">
        <v>0</v>
      </c>
      <c r="Z239" s="649">
        <f t="shared" si="110"/>
        <v>0</v>
      </c>
      <c r="AA239" s="649">
        <f t="shared" si="111"/>
        <v>0</v>
      </c>
      <c r="AB239" s="649">
        <f t="shared" si="112"/>
        <v>0</v>
      </c>
      <c r="AC239" s="661">
        <v>0</v>
      </c>
      <c r="AD239" s="649">
        <f t="shared" si="113"/>
        <v>0</v>
      </c>
      <c r="AE239" s="649">
        <f t="shared" si="114"/>
        <v>0</v>
      </c>
      <c r="AF239" s="650">
        <f t="shared" si="115"/>
        <v>0</v>
      </c>
      <c r="AG239" s="655">
        <v>3</v>
      </c>
      <c r="AH239" s="656">
        <v>0</v>
      </c>
      <c r="AI239" s="661">
        <v>1577572.9498981801</v>
      </c>
      <c r="AJ239" s="649">
        <f t="shared" si="116"/>
        <v>11109.668661254789</v>
      </c>
      <c r="AK239" s="649">
        <f t="shared" si="117"/>
        <v>33329.005983764364</v>
      </c>
      <c r="AL239" s="649">
        <f t="shared" si="118"/>
        <v>0</v>
      </c>
      <c r="AM239" s="661">
        <v>98374.166821060004</v>
      </c>
      <c r="AN239" s="649">
        <f t="shared" si="119"/>
        <v>692.77582268352114</v>
      </c>
      <c r="AO239" s="649">
        <f t="shared" si="120"/>
        <v>2078.3274680505633</v>
      </c>
      <c r="AP239" s="650">
        <f t="shared" si="121"/>
        <v>0</v>
      </c>
      <c r="AQ239" s="655">
        <v>0</v>
      </c>
      <c r="AR239" s="656">
        <v>0</v>
      </c>
      <c r="AS239" s="661">
        <v>0</v>
      </c>
      <c r="AT239" s="649">
        <f t="shared" si="122"/>
        <v>0</v>
      </c>
      <c r="AU239" s="649">
        <f t="shared" si="123"/>
        <v>0</v>
      </c>
      <c r="AV239" s="649">
        <f t="shared" si="124"/>
        <v>0</v>
      </c>
      <c r="AW239" s="661">
        <v>0</v>
      </c>
      <c r="AX239" s="649">
        <f t="shared" si="125"/>
        <v>0</v>
      </c>
      <c r="AY239" s="649">
        <f t="shared" si="126"/>
        <v>0</v>
      </c>
      <c r="AZ239" s="650">
        <f t="shared" si="127"/>
        <v>0</v>
      </c>
      <c r="BA239" s="651">
        <v>1.31</v>
      </c>
      <c r="BB239" s="649">
        <f t="shared" si="128"/>
        <v>78.600000000000009</v>
      </c>
      <c r="BC239" s="649">
        <f t="shared" si="129"/>
        <v>0</v>
      </c>
      <c r="BD239" s="649">
        <f t="shared" si="130"/>
        <v>179.47</v>
      </c>
      <c r="BE239" s="650">
        <f t="shared" si="131"/>
        <v>90.39</v>
      </c>
      <c r="BF239" s="651">
        <v>1.28</v>
      </c>
      <c r="BG239" s="649">
        <f t="shared" si="132"/>
        <v>76.8</v>
      </c>
      <c r="BH239" s="649">
        <f t="shared" si="133"/>
        <v>0</v>
      </c>
      <c r="BI239" s="649">
        <f t="shared" si="134"/>
        <v>175.36</v>
      </c>
      <c r="BJ239" s="650">
        <f t="shared" si="135"/>
        <v>88.320000000000007</v>
      </c>
      <c r="BK239" s="674">
        <v>3.3512170378440702</v>
      </c>
      <c r="BL239" s="674">
        <v>0</v>
      </c>
      <c r="BM239" s="675">
        <v>0</v>
      </c>
      <c r="BN239" s="675">
        <v>0</v>
      </c>
      <c r="BO239" s="662">
        <v>9.7861396545646802</v>
      </c>
      <c r="BP239" s="662">
        <v>0.61024330759124001</v>
      </c>
      <c r="BQ239" s="662">
        <v>0</v>
      </c>
      <c r="BR239" s="675">
        <v>0</v>
      </c>
      <c r="BS239" s="652">
        <f t="shared" si="136"/>
        <v>13.747599999999991</v>
      </c>
      <c r="BT239" s="650">
        <f t="shared" si="137"/>
        <v>2216179.4795053923</v>
      </c>
      <c r="BV239" s="668"/>
      <c r="BW239" s="674"/>
      <c r="BX239" s="674"/>
      <c r="BY239" s="675"/>
      <c r="BZ239" s="675"/>
      <c r="CA239" s="662"/>
      <c r="CB239" s="662"/>
      <c r="CC239" s="662"/>
      <c r="CD239" s="675"/>
      <c r="CF239" s="671"/>
      <c r="CG239" s="661"/>
      <c r="CH239" s="661"/>
      <c r="CI239" s="661"/>
      <c r="CJ239" s="88"/>
      <c r="CK239" s="86"/>
      <c r="CL239" s="86"/>
      <c r="CM239" s="87"/>
      <c r="CN239" s="86"/>
      <c r="CO239" s="86"/>
      <c r="CP239" s="86"/>
      <c r="CQ239" s="87"/>
    </row>
    <row r="240" spans="1:95" ht="17.25" customHeight="1" x14ac:dyDescent="0.25">
      <c r="A240" s="664">
        <v>235</v>
      </c>
      <c r="B240" s="647" t="s">
        <v>345</v>
      </c>
      <c r="C240" s="648" t="s">
        <v>782</v>
      </c>
      <c r="D240" s="653">
        <v>1181</v>
      </c>
      <c r="E240" s="654">
        <v>0</v>
      </c>
      <c r="F240" s="567">
        <v>34</v>
      </c>
      <c r="G240" s="567">
        <v>42</v>
      </c>
      <c r="H240" s="569">
        <v>23</v>
      </c>
      <c r="I240" s="654">
        <v>0</v>
      </c>
      <c r="J240" s="567">
        <v>53</v>
      </c>
      <c r="K240" s="567">
        <v>71</v>
      </c>
      <c r="L240" s="569">
        <v>39</v>
      </c>
      <c r="M240" s="655">
        <v>0</v>
      </c>
      <c r="N240" s="656">
        <v>0</v>
      </c>
      <c r="O240" s="649">
        <v>0</v>
      </c>
      <c r="P240" s="649">
        <f t="shared" si="104"/>
        <v>0</v>
      </c>
      <c r="Q240" s="649">
        <f t="shared" si="105"/>
        <v>0</v>
      </c>
      <c r="R240" s="649">
        <f t="shared" si="106"/>
        <v>0</v>
      </c>
      <c r="S240" s="660">
        <v>0</v>
      </c>
      <c r="T240" s="649">
        <f t="shared" si="107"/>
        <v>0</v>
      </c>
      <c r="U240" s="649">
        <f t="shared" si="108"/>
        <v>0</v>
      </c>
      <c r="V240" s="650">
        <f t="shared" si="109"/>
        <v>0</v>
      </c>
      <c r="W240" s="655">
        <v>1</v>
      </c>
      <c r="X240" s="656">
        <v>0</v>
      </c>
      <c r="Y240" s="661">
        <v>548806.82272671605</v>
      </c>
      <c r="Z240" s="649">
        <f t="shared" si="110"/>
        <v>10354.845711824832</v>
      </c>
      <c r="AA240" s="649">
        <f t="shared" si="111"/>
        <v>10354.845711824832</v>
      </c>
      <c r="AB240" s="649">
        <f t="shared" si="112"/>
        <v>0</v>
      </c>
      <c r="AC240" s="661">
        <v>0</v>
      </c>
      <c r="AD240" s="649">
        <f t="shared" si="113"/>
        <v>0</v>
      </c>
      <c r="AE240" s="649">
        <f t="shared" si="114"/>
        <v>0</v>
      </c>
      <c r="AF240" s="650">
        <f t="shared" si="115"/>
        <v>0</v>
      </c>
      <c r="AG240" s="655">
        <v>1</v>
      </c>
      <c r="AH240" s="656">
        <v>0</v>
      </c>
      <c r="AI240" s="661">
        <v>704920.44042948796</v>
      </c>
      <c r="AJ240" s="649">
        <f t="shared" si="116"/>
        <v>9928.4569074575775</v>
      </c>
      <c r="AK240" s="649">
        <f t="shared" si="117"/>
        <v>9928.4569074575775</v>
      </c>
      <c r="AL240" s="649">
        <f t="shared" si="118"/>
        <v>0</v>
      </c>
      <c r="AM240" s="661">
        <v>235375.00693766601</v>
      </c>
      <c r="AN240" s="649">
        <f t="shared" si="119"/>
        <v>3315.1409427840285</v>
      </c>
      <c r="AO240" s="649">
        <f t="shared" si="120"/>
        <v>3315.1409427840285</v>
      </c>
      <c r="AP240" s="650">
        <f t="shared" si="121"/>
        <v>0</v>
      </c>
      <c r="AQ240" s="655">
        <v>2</v>
      </c>
      <c r="AR240" s="656">
        <v>0</v>
      </c>
      <c r="AS240" s="661">
        <v>691102.18260151998</v>
      </c>
      <c r="AT240" s="649">
        <f t="shared" si="122"/>
        <v>17720.568784654359</v>
      </c>
      <c r="AU240" s="649">
        <f t="shared" si="123"/>
        <v>35441.137569308718</v>
      </c>
      <c r="AV240" s="649">
        <f t="shared" si="124"/>
        <v>0</v>
      </c>
      <c r="AW240" s="661">
        <v>34588.665297902</v>
      </c>
      <c r="AX240" s="649">
        <f t="shared" si="125"/>
        <v>886.88885379235899</v>
      </c>
      <c r="AY240" s="649">
        <f t="shared" si="126"/>
        <v>1773.777707584718</v>
      </c>
      <c r="AZ240" s="650">
        <f t="shared" si="127"/>
        <v>0</v>
      </c>
      <c r="BA240" s="651">
        <v>1.77</v>
      </c>
      <c r="BB240" s="649">
        <f t="shared" si="128"/>
        <v>0</v>
      </c>
      <c r="BC240" s="649">
        <f t="shared" si="129"/>
        <v>60.18</v>
      </c>
      <c r="BD240" s="649">
        <f t="shared" si="130"/>
        <v>74.34</v>
      </c>
      <c r="BE240" s="650">
        <f t="shared" si="131"/>
        <v>40.71</v>
      </c>
      <c r="BF240" s="651">
        <v>1.4</v>
      </c>
      <c r="BG240" s="649">
        <f t="shared" si="132"/>
        <v>0</v>
      </c>
      <c r="BH240" s="649">
        <f t="shared" si="133"/>
        <v>47.599999999999994</v>
      </c>
      <c r="BI240" s="649">
        <f t="shared" si="134"/>
        <v>58.8</v>
      </c>
      <c r="BJ240" s="650">
        <f t="shared" si="135"/>
        <v>32.199999999999996</v>
      </c>
      <c r="BK240" s="674">
        <v>0</v>
      </c>
      <c r="BL240" s="674">
        <v>0</v>
      </c>
      <c r="BM240" s="675">
        <v>3.4044068839594401</v>
      </c>
      <c r="BN240" s="675">
        <v>0</v>
      </c>
      <c r="BO240" s="662">
        <v>4.37282464550717</v>
      </c>
      <c r="BP240" s="662">
        <v>1.4600990015927899</v>
      </c>
      <c r="BQ240" s="662">
        <v>4.2871060098675304</v>
      </c>
      <c r="BR240" s="675">
        <v>0.21456345907307001</v>
      </c>
      <c r="BS240" s="652">
        <f t="shared" si="136"/>
        <v>13.738999999999999</v>
      </c>
      <c r="BT240" s="650">
        <f t="shared" si="137"/>
        <v>2214793.1179932933</v>
      </c>
      <c r="BV240" s="668"/>
      <c r="BW240" s="674"/>
      <c r="BX240" s="674"/>
      <c r="BY240" s="675"/>
      <c r="BZ240" s="675"/>
      <c r="CA240" s="662"/>
      <c r="CB240" s="662"/>
      <c r="CC240" s="662"/>
      <c r="CD240" s="675"/>
      <c r="CF240" s="671"/>
      <c r="CG240" s="661"/>
      <c r="CH240" s="661"/>
      <c r="CI240" s="661"/>
      <c r="CJ240" s="88"/>
      <c r="CK240" s="86"/>
      <c r="CL240" s="86"/>
      <c r="CM240" s="87"/>
      <c r="CN240" s="86"/>
      <c r="CO240" s="86"/>
      <c r="CP240" s="86"/>
      <c r="CQ240" s="87"/>
    </row>
    <row r="241" spans="1:95" ht="17.25" customHeight="1" x14ac:dyDescent="0.25">
      <c r="A241" s="664">
        <v>236</v>
      </c>
      <c r="B241" s="647" t="s">
        <v>195</v>
      </c>
      <c r="C241" s="648" t="s">
        <v>783</v>
      </c>
      <c r="D241" s="653">
        <v>857</v>
      </c>
      <c r="E241" s="654">
        <v>15</v>
      </c>
      <c r="F241" s="567">
        <v>0</v>
      </c>
      <c r="G241" s="567">
        <v>56</v>
      </c>
      <c r="H241" s="569">
        <v>28</v>
      </c>
      <c r="I241" s="654">
        <v>15</v>
      </c>
      <c r="J241" s="567">
        <v>0</v>
      </c>
      <c r="K241" s="567">
        <v>62</v>
      </c>
      <c r="L241" s="569">
        <v>11</v>
      </c>
      <c r="M241" s="655">
        <v>0</v>
      </c>
      <c r="N241" s="656">
        <v>0</v>
      </c>
      <c r="O241" s="649">
        <v>164255.44730874099</v>
      </c>
      <c r="P241" s="649">
        <f t="shared" si="104"/>
        <v>10950.363153916065</v>
      </c>
      <c r="Q241" s="649">
        <f t="shared" si="105"/>
        <v>0</v>
      </c>
      <c r="R241" s="649">
        <f t="shared" si="106"/>
        <v>0</v>
      </c>
      <c r="S241" s="660">
        <v>0</v>
      </c>
      <c r="T241" s="649">
        <f t="shared" si="107"/>
        <v>0</v>
      </c>
      <c r="U241" s="649">
        <f t="shared" si="108"/>
        <v>0</v>
      </c>
      <c r="V241" s="650">
        <f t="shared" si="109"/>
        <v>0</v>
      </c>
      <c r="W241" s="655">
        <v>0</v>
      </c>
      <c r="X241" s="656">
        <v>0</v>
      </c>
      <c r="Y241" s="661">
        <v>0</v>
      </c>
      <c r="Z241" s="649">
        <f t="shared" si="110"/>
        <v>0</v>
      </c>
      <c r="AA241" s="649">
        <f t="shared" si="111"/>
        <v>0</v>
      </c>
      <c r="AB241" s="649">
        <f t="shared" si="112"/>
        <v>0</v>
      </c>
      <c r="AC241" s="661">
        <v>0</v>
      </c>
      <c r="AD241" s="649">
        <f t="shared" si="113"/>
        <v>0</v>
      </c>
      <c r="AE241" s="649">
        <f t="shared" si="114"/>
        <v>0</v>
      </c>
      <c r="AF241" s="650">
        <f t="shared" si="115"/>
        <v>0</v>
      </c>
      <c r="AG241" s="655">
        <v>1</v>
      </c>
      <c r="AH241" s="656">
        <v>0</v>
      </c>
      <c r="AI241" s="661">
        <v>564889.49448989099</v>
      </c>
      <c r="AJ241" s="649">
        <f t="shared" si="116"/>
        <v>9111.1208788692093</v>
      </c>
      <c r="AK241" s="649">
        <f t="shared" si="117"/>
        <v>9111.1208788692093</v>
      </c>
      <c r="AL241" s="649">
        <f t="shared" si="118"/>
        <v>0</v>
      </c>
      <c r="AM241" s="661">
        <v>0</v>
      </c>
      <c r="AN241" s="649">
        <f t="shared" si="119"/>
        <v>0</v>
      </c>
      <c r="AO241" s="649">
        <f t="shared" si="120"/>
        <v>0</v>
      </c>
      <c r="AP241" s="650">
        <f t="shared" si="121"/>
        <v>0</v>
      </c>
      <c r="AQ241" s="655">
        <v>1</v>
      </c>
      <c r="AR241" s="656">
        <v>0</v>
      </c>
      <c r="AS241" s="661">
        <v>370368.701158282</v>
      </c>
      <c r="AT241" s="649">
        <f t="shared" si="122"/>
        <v>33669.881923480185</v>
      </c>
      <c r="AU241" s="649">
        <f t="shared" si="123"/>
        <v>33669.881923480185</v>
      </c>
      <c r="AV241" s="649">
        <f t="shared" si="124"/>
        <v>0</v>
      </c>
      <c r="AW241" s="661">
        <v>0</v>
      </c>
      <c r="AX241" s="649">
        <f t="shared" si="125"/>
        <v>0</v>
      </c>
      <c r="AY241" s="649">
        <f t="shared" si="126"/>
        <v>0</v>
      </c>
      <c r="AZ241" s="650">
        <f t="shared" si="127"/>
        <v>0</v>
      </c>
      <c r="BA241" s="651">
        <v>1.97</v>
      </c>
      <c r="BB241" s="649">
        <f t="shared" si="128"/>
        <v>29.55</v>
      </c>
      <c r="BC241" s="649">
        <f t="shared" si="129"/>
        <v>0</v>
      </c>
      <c r="BD241" s="649">
        <f t="shared" si="130"/>
        <v>110.32</v>
      </c>
      <c r="BE241" s="650">
        <f t="shared" si="131"/>
        <v>55.16</v>
      </c>
      <c r="BF241" s="651">
        <v>1.02</v>
      </c>
      <c r="BG241" s="649">
        <f t="shared" si="132"/>
        <v>15.3</v>
      </c>
      <c r="BH241" s="649">
        <f t="shared" si="133"/>
        <v>0</v>
      </c>
      <c r="BI241" s="649">
        <f t="shared" si="134"/>
        <v>57.120000000000005</v>
      </c>
      <c r="BJ241" s="650">
        <f t="shared" si="135"/>
        <v>28.560000000000002</v>
      </c>
      <c r="BK241" s="674">
        <v>1.01892387701632</v>
      </c>
      <c r="BL241" s="674">
        <v>0</v>
      </c>
      <c r="BM241" s="675">
        <v>0</v>
      </c>
      <c r="BN241" s="675">
        <v>0</v>
      </c>
      <c r="BO241" s="662">
        <v>3.5041723318286602</v>
      </c>
      <c r="BP241" s="662">
        <v>0</v>
      </c>
      <c r="BQ241" s="662">
        <v>2.29750379115502</v>
      </c>
      <c r="BR241" s="675">
        <v>0</v>
      </c>
      <c r="BS241" s="652">
        <f t="shared" si="136"/>
        <v>6.8206000000000007</v>
      </c>
      <c r="BT241" s="650">
        <f t="shared" si="137"/>
        <v>1099513.6429569153</v>
      </c>
      <c r="BV241" s="668"/>
      <c r="BW241" s="674"/>
      <c r="BX241" s="674"/>
      <c r="BY241" s="675"/>
      <c r="BZ241" s="675"/>
      <c r="CA241" s="662"/>
      <c r="CB241" s="662"/>
      <c r="CC241" s="662"/>
      <c r="CD241" s="675"/>
      <c r="CF241" s="671"/>
      <c r="CG241" s="661"/>
      <c r="CH241" s="661"/>
      <c r="CI241" s="661"/>
      <c r="CJ241" s="88"/>
      <c r="CK241" s="86"/>
      <c r="CL241" s="86"/>
      <c r="CM241" s="87"/>
      <c r="CN241" s="86"/>
      <c r="CO241" s="86"/>
      <c r="CP241" s="86"/>
      <c r="CQ241" s="87"/>
    </row>
    <row r="242" spans="1:95" ht="17.25" customHeight="1" x14ac:dyDescent="0.25">
      <c r="A242" s="664">
        <v>237</v>
      </c>
      <c r="B242" s="647" t="s">
        <v>196</v>
      </c>
      <c r="C242" s="648" t="s">
        <v>784</v>
      </c>
      <c r="D242" s="653">
        <v>2290</v>
      </c>
      <c r="E242" s="654">
        <v>53</v>
      </c>
      <c r="F242" s="567">
        <v>0</v>
      </c>
      <c r="G242" s="567">
        <v>121</v>
      </c>
      <c r="H242" s="569">
        <v>77</v>
      </c>
      <c r="I242" s="654">
        <v>53</v>
      </c>
      <c r="J242" s="567">
        <v>0</v>
      </c>
      <c r="K242" s="567">
        <v>120</v>
      </c>
      <c r="L242" s="569">
        <v>30</v>
      </c>
      <c r="M242" s="655">
        <v>0</v>
      </c>
      <c r="N242" s="656">
        <v>0</v>
      </c>
      <c r="O242" s="649">
        <v>461866.45645332203</v>
      </c>
      <c r="P242" s="649">
        <f t="shared" si="104"/>
        <v>8714.4614425155105</v>
      </c>
      <c r="Q242" s="649">
        <f t="shared" si="105"/>
        <v>0</v>
      </c>
      <c r="R242" s="649">
        <f t="shared" si="106"/>
        <v>0</v>
      </c>
      <c r="S242" s="660">
        <v>0</v>
      </c>
      <c r="T242" s="649">
        <f t="shared" si="107"/>
        <v>0</v>
      </c>
      <c r="U242" s="649">
        <f t="shared" si="108"/>
        <v>0</v>
      </c>
      <c r="V242" s="650">
        <f t="shared" si="109"/>
        <v>0</v>
      </c>
      <c r="W242" s="655">
        <v>0</v>
      </c>
      <c r="X242" s="656">
        <v>0</v>
      </c>
      <c r="Y242" s="661">
        <v>0</v>
      </c>
      <c r="Z242" s="649">
        <f t="shared" si="110"/>
        <v>0</v>
      </c>
      <c r="AA242" s="649">
        <f t="shared" si="111"/>
        <v>0</v>
      </c>
      <c r="AB242" s="649">
        <f t="shared" si="112"/>
        <v>0</v>
      </c>
      <c r="AC242" s="661">
        <v>0</v>
      </c>
      <c r="AD242" s="649">
        <f t="shared" si="113"/>
        <v>0</v>
      </c>
      <c r="AE242" s="649">
        <f t="shared" si="114"/>
        <v>0</v>
      </c>
      <c r="AF242" s="650">
        <f t="shared" si="115"/>
        <v>0</v>
      </c>
      <c r="AG242" s="655">
        <v>0</v>
      </c>
      <c r="AH242" s="656">
        <v>0</v>
      </c>
      <c r="AI242" s="661">
        <v>1243489.30403851</v>
      </c>
      <c r="AJ242" s="649">
        <f t="shared" si="116"/>
        <v>10362.410866987582</v>
      </c>
      <c r="AK242" s="649">
        <f t="shared" si="117"/>
        <v>0</v>
      </c>
      <c r="AL242" s="649">
        <f t="shared" si="118"/>
        <v>0</v>
      </c>
      <c r="AM242" s="661">
        <v>0</v>
      </c>
      <c r="AN242" s="649">
        <f t="shared" si="119"/>
        <v>0</v>
      </c>
      <c r="AO242" s="649">
        <f t="shared" si="120"/>
        <v>0</v>
      </c>
      <c r="AP242" s="650">
        <f t="shared" si="121"/>
        <v>0</v>
      </c>
      <c r="AQ242" s="655">
        <v>0</v>
      </c>
      <c r="AR242" s="656">
        <v>0</v>
      </c>
      <c r="AS242" s="661">
        <v>576659.77035561705</v>
      </c>
      <c r="AT242" s="649">
        <f t="shared" si="122"/>
        <v>19221.992345187235</v>
      </c>
      <c r="AU242" s="649">
        <f t="shared" si="123"/>
        <v>0</v>
      </c>
      <c r="AV242" s="649">
        <f t="shared" si="124"/>
        <v>0</v>
      </c>
      <c r="AW242" s="661">
        <v>0</v>
      </c>
      <c r="AX242" s="649">
        <f t="shared" si="125"/>
        <v>0</v>
      </c>
      <c r="AY242" s="649">
        <f t="shared" si="126"/>
        <v>0</v>
      </c>
      <c r="AZ242" s="650">
        <f t="shared" si="127"/>
        <v>0</v>
      </c>
      <c r="BA242" s="651">
        <v>2.3199999999999998</v>
      </c>
      <c r="BB242" s="649">
        <f t="shared" si="128"/>
        <v>122.96</v>
      </c>
      <c r="BC242" s="649">
        <f t="shared" si="129"/>
        <v>0</v>
      </c>
      <c r="BD242" s="649">
        <f t="shared" si="130"/>
        <v>280.71999999999997</v>
      </c>
      <c r="BE242" s="650">
        <f t="shared" si="131"/>
        <v>178.64</v>
      </c>
      <c r="BF242" s="651">
        <v>1</v>
      </c>
      <c r="BG242" s="649">
        <f t="shared" si="132"/>
        <v>53</v>
      </c>
      <c r="BH242" s="649">
        <f t="shared" si="133"/>
        <v>0</v>
      </c>
      <c r="BI242" s="649">
        <f t="shared" si="134"/>
        <v>121</v>
      </c>
      <c r="BJ242" s="650">
        <f t="shared" si="135"/>
        <v>77</v>
      </c>
      <c r="BK242" s="674">
        <v>2.8650907363129199</v>
      </c>
      <c r="BL242" s="674">
        <v>0</v>
      </c>
      <c r="BM242" s="675">
        <v>0</v>
      </c>
      <c r="BN242" s="675">
        <v>0</v>
      </c>
      <c r="BO242" s="662">
        <v>7.7137225185457696</v>
      </c>
      <c r="BP242" s="662">
        <v>0</v>
      </c>
      <c r="BQ242" s="662">
        <v>3.57718674514132</v>
      </c>
      <c r="BR242" s="675">
        <v>0</v>
      </c>
      <c r="BS242" s="652">
        <f t="shared" si="136"/>
        <v>14.156000000000009</v>
      </c>
      <c r="BT242" s="650">
        <f t="shared" si="137"/>
        <v>2282015.5308474479</v>
      </c>
      <c r="BV242" s="668"/>
      <c r="BW242" s="674"/>
      <c r="BX242" s="674"/>
      <c r="BY242" s="675"/>
      <c r="BZ242" s="675"/>
      <c r="CA242" s="662"/>
      <c r="CB242" s="662"/>
      <c r="CC242" s="662"/>
      <c r="CD242" s="675"/>
      <c r="CF242" s="671"/>
      <c r="CG242" s="661"/>
      <c r="CH242" s="661"/>
      <c r="CI242" s="661"/>
      <c r="CJ242" s="88"/>
      <c r="CK242" s="86"/>
      <c r="CL242" s="86"/>
      <c r="CM242" s="87"/>
      <c r="CN242" s="86"/>
      <c r="CO242" s="86"/>
      <c r="CP242" s="86"/>
      <c r="CQ242" s="87"/>
    </row>
    <row r="243" spans="1:95" ht="17.25" customHeight="1" x14ac:dyDescent="0.25">
      <c r="A243" s="664">
        <v>238</v>
      </c>
      <c r="B243" s="647" t="s">
        <v>951</v>
      </c>
      <c r="C243" s="648" t="s">
        <v>785</v>
      </c>
      <c r="D243" s="653">
        <v>1764</v>
      </c>
      <c r="E243" s="654">
        <v>36</v>
      </c>
      <c r="F243" s="567">
        <v>0</v>
      </c>
      <c r="G243" s="567">
        <v>98</v>
      </c>
      <c r="H243" s="569">
        <v>36</v>
      </c>
      <c r="I243" s="654">
        <v>36</v>
      </c>
      <c r="J243" s="567">
        <v>0</v>
      </c>
      <c r="K243" s="567">
        <v>101</v>
      </c>
      <c r="L243" s="569">
        <v>35</v>
      </c>
      <c r="M243" s="655">
        <v>0</v>
      </c>
      <c r="N243" s="656">
        <v>0</v>
      </c>
      <c r="O243" s="649">
        <v>346654.91769746301</v>
      </c>
      <c r="P243" s="649">
        <f t="shared" si="104"/>
        <v>9629.3032693739733</v>
      </c>
      <c r="Q243" s="649">
        <f t="shared" si="105"/>
        <v>0</v>
      </c>
      <c r="R243" s="649">
        <f t="shared" si="106"/>
        <v>0</v>
      </c>
      <c r="S243" s="660">
        <v>0</v>
      </c>
      <c r="T243" s="649">
        <f t="shared" si="107"/>
        <v>0</v>
      </c>
      <c r="U243" s="649">
        <f t="shared" si="108"/>
        <v>0</v>
      </c>
      <c r="V243" s="650">
        <f t="shared" si="109"/>
        <v>0</v>
      </c>
      <c r="W243" s="655">
        <v>0</v>
      </c>
      <c r="X243" s="656">
        <v>0</v>
      </c>
      <c r="Y243" s="661">
        <v>0</v>
      </c>
      <c r="Z243" s="649">
        <f t="shared" si="110"/>
        <v>0</v>
      </c>
      <c r="AA243" s="649">
        <f t="shared" si="111"/>
        <v>0</v>
      </c>
      <c r="AB243" s="649">
        <f t="shared" si="112"/>
        <v>0</v>
      </c>
      <c r="AC243" s="661">
        <v>0</v>
      </c>
      <c r="AD243" s="649">
        <f t="shared" si="113"/>
        <v>0</v>
      </c>
      <c r="AE243" s="649">
        <f t="shared" si="114"/>
        <v>0</v>
      </c>
      <c r="AF243" s="650">
        <f t="shared" si="115"/>
        <v>0</v>
      </c>
      <c r="AG243" s="655">
        <v>3</v>
      </c>
      <c r="AH243" s="656">
        <v>0</v>
      </c>
      <c r="AI243" s="661">
        <v>1140879.2725843899</v>
      </c>
      <c r="AJ243" s="649">
        <f t="shared" si="116"/>
        <v>11295.834382023662</v>
      </c>
      <c r="AK243" s="649">
        <f t="shared" si="117"/>
        <v>33887.503146070987</v>
      </c>
      <c r="AL243" s="649">
        <f t="shared" si="118"/>
        <v>0</v>
      </c>
      <c r="AM243" s="661">
        <v>0</v>
      </c>
      <c r="AN243" s="649">
        <f t="shared" si="119"/>
        <v>0</v>
      </c>
      <c r="AO243" s="649">
        <f t="shared" si="120"/>
        <v>0</v>
      </c>
      <c r="AP243" s="650">
        <f t="shared" si="121"/>
        <v>0</v>
      </c>
      <c r="AQ243" s="655">
        <v>1</v>
      </c>
      <c r="AR243" s="656">
        <v>0</v>
      </c>
      <c r="AS243" s="661">
        <v>606580.99422794499</v>
      </c>
      <c r="AT243" s="649">
        <f t="shared" si="122"/>
        <v>17330.885549369857</v>
      </c>
      <c r="AU243" s="649">
        <f t="shared" si="123"/>
        <v>17330.885549369857</v>
      </c>
      <c r="AV243" s="649">
        <f t="shared" si="124"/>
        <v>0</v>
      </c>
      <c r="AW243" s="661">
        <v>0</v>
      </c>
      <c r="AX243" s="649">
        <f t="shared" si="125"/>
        <v>0</v>
      </c>
      <c r="AY243" s="649">
        <f t="shared" si="126"/>
        <v>0</v>
      </c>
      <c r="AZ243" s="650">
        <f t="shared" si="127"/>
        <v>0</v>
      </c>
      <c r="BA243" s="651">
        <v>1.72</v>
      </c>
      <c r="BB243" s="649">
        <f t="shared" si="128"/>
        <v>61.92</v>
      </c>
      <c r="BC243" s="649">
        <f t="shared" si="129"/>
        <v>0</v>
      </c>
      <c r="BD243" s="649">
        <f t="shared" si="130"/>
        <v>168.56</v>
      </c>
      <c r="BE243" s="650">
        <f t="shared" si="131"/>
        <v>61.92</v>
      </c>
      <c r="BF243" s="651">
        <v>1.1100000000000001</v>
      </c>
      <c r="BG243" s="649">
        <f t="shared" si="132"/>
        <v>39.96</v>
      </c>
      <c r="BH243" s="649">
        <f t="shared" si="133"/>
        <v>0</v>
      </c>
      <c r="BI243" s="649">
        <f t="shared" si="134"/>
        <v>108.78000000000002</v>
      </c>
      <c r="BJ243" s="650">
        <f t="shared" si="135"/>
        <v>39.96</v>
      </c>
      <c r="BK243" s="674">
        <v>2.1504003581881599</v>
      </c>
      <c r="BL243" s="674">
        <v>0</v>
      </c>
      <c r="BM243" s="675">
        <v>0</v>
      </c>
      <c r="BN243" s="675">
        <v>0</v>
      </c>
      <c r="BO243" s="662">
        <v>7.0772029218867898</v>
      </c>
      <c r="BP243" s="662">
        <v>0</v>
      </c>
      <c r="BQ243" s="662">
        <v>3.76279671992505</v>
      </c>
      <c r="BR243" s="675">
        <v>0</v>
      </c>
      <c r="BS243" s="652">
        <f t="shared" si="136"/>
        <v>12.990400000000001</v>
      </c>
      <c r="BT243" s="650">
        <f t="shared" si="137"/>
        <v>2094115.1845097956</v>
      </c>
      <c r="BV243" s="668"/>
      <c r="BW243" s="674"/>
      <c r="BX243" s="674"/>
      <c r="BY243" s="675"/>
      <c r="BZ243" s="675"/>
      <c r="CA243" s="662"/>
      <c r="CB243" s="662"/>
      <c r="CC243" s="662"/>
      <c r="CD243" s="675"/>
      <c r="CF243" s="671"/>
      <c r="CG243" s="661"/>
      <c r="CH243" s="661"/>
      <c r="CI243" s="661"/>
      <c r="CJ243" s="88"/>
      <c r="CK243" s="86"/>
      <c r="CL243" s="86"/>
      <c r="CM243" s="87"/>
      <c r="CN243" s="86"/>
      <c r="CO243" s="86"/>
      <c r="CP243" s="86"/>
      <c r="CQ243" s="87"/>
    </row>
    <row r="244" spans="1:95" ht="17.25" customHeight="1" x14ac:dyDescent="0.25">
      <c r="A244" s="664">
        <v>239</v>
      </c>
      <c r="B244" s="647" t="s">
        <v>952</v>
      </c>
      <c r="C244" s="648" t="s">
        <v>786</v>
      </c>
      <c r="D244" s="653">
        <v>836</v>
      </c>
      <c r="E244" s="654">
        <v>1</v>
      </c>
      <c r="F244" s="567">
        <v>18</v>
      </c>
      <c r="G244" s="567">
        <v>47</v>
      </c>
      <c r="H244" s="569">
        <v>23</v>
      </c>
      <c r="I244" s="654">
        <v>0</v>
      </c>
      <c r="J244" s="567">
        <v>18</v>
      </c>
      <c r="K244" s="567">
        <v>42</v>
      </c>
      <c r="L244" s="569">
        <v>0</v>
      </c>
      <c r="M244" s="655">
        <v>0</v>
      </c>
      <c r="N244" s="656">
        <v>0</v>
      </c>
      <c r="O244" s="649">
        <v>0</v>
      </c>
      <c r="P244" s="649">
        <f t="shared" si="104"/>
        <v>0</v>
      </c>
      <c r="Q244" s="649">
        <f t="shared" si="105"/>
        <v>0</v>
      </c>
      <c r="R244" s="649">
        <f t="shared" si="106"/>
        <v>0</v>
      </c>
      <c r="S244" s="660">
        <v>0</v>
      </c>
      <c r="T244" s="649">
        <f t="shared" si="107"/>
        <v>0</v>
      </c>
      <c r="U244" s="649">
        <f t="shared" si="108"/>
        <v>0</v>
      </c>
      <c r="V244" s="650">
        <f t="shared" si="109"/>
        <v>0</v>
      </c>
      <c r="W244" s="655">
        <v>0</v>
      </c>
      <c r="X244" s="656">
        <v>0</v>
      </c>
      <c r="Y244" s="661">
        <v>260714.06651162301</v>
      </c>
      <c r="Z244" s="649">
        <f t="shared" si="110"/>
        <v>14484.114806201278</v>
      </c>
      <c r="AA244" s="649">
        <f t="shared" si="111"/>
        <v>0</v>
      </c>
      <c r="AB244" s="649">
        <f t="shared" si="112"/>
        <v>0</v>
      </c>
      <c r="AC244" s="661">
        <v>0</v>
      </c>
      <c r="AD244" s="649">
        <f t="shared" si="113"/>
        <v>0</v>
      </c>
      <c r="AE244" s="649">
        <f t="shared" si="114"/>
        <v>0</v>
      </c>
      <c r="AF244" s="650">
        <f t="shared" si="115"/>
        <v>0</v>
      </c>
      <c r="AG244" s="655">
        <v>1</v>
      </c>
      <c r="AH244" s="656">
        <v>0</v>
      </c>
      <c r="AI244" s="661">
        <v>460016.59447070502</v>
      </c>
      <c r="AJ244" s="649">
        <f t="shared" si="116"/>
        <v>10952.77605882631</v>
      </c>
      <c r="AK244" s="649">
        <f t="shared" si="117"/>
        <v>10952.77605882631</v>
      </c>
      <c r="AL244" s="649">
        <f t="shared" si="118"/>
        <v>0</v>
      </c>
      <c r="AM244" s="661">
        <v>0</v>
      </c>
      <c r="AN244" s="649">
        <f t="shared" si="119"/>
        <v>0</v>
      </c>
      <c r="AO244" s="649">
        <f t="shared" si="120"/>
        <v>0</v>
      </c>
      <c r="AP244" s="650">
        <f t="shared" si="121"/>
        <v>0</v>
      </c>
      <c r="AQ244" s="655">
        <v>0</v>
      </c>
      <c r="AR244" s="656">
        <v>0</v>
      </c>
      <c r="AS244" s="661">
        <v>0</v>
      </c>
      <c r="AT244" s="649">
        <f t="shared" si="122"/>
        <v>0</v>
      </c>
      <c r="AU244" s="649">
        <f t="shared" si="123"/>
        <v>0</v>
      </c>
      <c r="AV244" s="649">
        <f t="shared" si="124"/>
        <v>0</v>
      </c>
      <c r="AW244" s="661">
        <v>0</v>
      </c>
      <c r="AX244" s="649">
        <f t="shared" si="125"/>
        <v>0</v>
      </c>
      <c r="AY244" s="649">
        <f t="shared" si="126"/>
        <v>0</v>
      </c>
      <c r="AZ244" s="650">
        <f t="shared" si="127"/>
        <v>0</v>
      </c>
      <c r="BA244" s="651">
        <v>2.1800000000000002</v>
      </c>
      <c r="BB244" s="649">
        <f t="shared" si="128"/>
        <v>2.1800000000000002</v>
      </c>
      <c r="BC244" s="649">
        <f t="shared" si="129"/>
        <v>39.24</v>
      </c>
      <c r="BD244" s="649">
        <f t="shared" si="130"/>
        <v>102.46000000000001</v>
      </c>
      <c r="BE244" s="650">
        <f t="shared" si="131"/>
        <v>50.14</v>
      </c>
      <c r="BF244" s="651">
        <v>1</v>
      </c>
      <c r="BG244" s="649">
        <f t="shared" si="132"/>
        <v>1</v>
      </c>
      <c r="BH244" s="649">
        <f t="shared" si="133"/>
        <v>18</v>
      </c>
      <c r="BI244" s="649">
        <f t="shared" si="134"/>
        <v>47</v>
      </c>
      <c r="BJ244" s="650">
        <f t="shared" si="135"/>
        <v>23</v>
      </c>
      <c r="BK244" s="674">
        <v>0</v>
      </c>
      <c r="BL244" s="674">
        <v>0</v>
      </c>
      <c r="BM244" s="675">
        <v>1.61728449068354</v>
      </c>
      <c r="BN244" s="675">
        <v>0</v>
      </c>
      <c r="BO244" s="662">
        <v>2.8536155093164601</v>
      </c>
      <c r="BP244" s="662">
        <v>0</v>
      </c>
      <c r="BQ244" s="662">
        <v>0</v>
      </c>
      <c r="BR244" s="675">
        <v>0</v>
      </c>
      <c r="BS244" s="652">
        <f t="shared" si="136"/>
        <v>4.4709000000000003</v>
      </c>
      <c r="BT244" s="650">
        <f t="shared" si="137"/>
        <v>720730.66098232893</v>
      </c>
      <c r="BV244" s="668"/>
      <c r="BW244" s="674"/>
      <c r="BX244" s="674"/>
      <c r="BY244" s="675"/>
      <c r="BZ244" s="675"/>
      <c r="CA244" s="662"/>
      <c r="CB244" s="662"/>
      <c r="CC244" s="662"/>
      <c r="CD244" s="675"/>
      <c r="CF244" s="671"/>
      <c r="CG244" s="661"/>
      <c r="CH244" s="661"/>
      <c r="CI244" s="661"/>
      <c r="CJ244" s="88"/>
      <c r="CK244" s="86"/>
      <c r="CL244" s="86"/>
      <c r="CM244" s="87"/>
      <c r="CN244" s="86"/>
      <c r="CO244" s="86"/>
      <c r="CP244" s="86"/>
      <c r="CQ244" s="87"/>
    </row>
    <row r="245" spans="1:95" ht="17.25" customHeight="1" x14ac:dyDescent="0.25">
      <c r="A245" s="664">
        <v>240</v>
      </c>
      <c r="B245" s="647" t="s">
        <v>197</v>
      </c>
      <c r="C245" s="648" t="s">
        <v>787</v>
      </c>
      <c r="D245" s="653">
        <v>1374</v>
      </c>
      <c r="E245" s="654">
        <v>33</v>
      </c>
      <c r="F245" s="567">
        <v>1</v>
      </c>
      <c r="G245" s="567">
        <v>81</v>
      </c>
      <c r="H245" s="569">
        <v>36</v>
      </c>
      <c r="I245" s="654">
        <v>33</v>
      </c>
      <c r="J245" s="567">
        <v>0</v>
      </c>
      <c r="K245" s="567">
        <v>81</v>
      </c>
      <c r="L245" s="569">
        <v>0</v>
      </c>
      <c r="M245" s="655">
        <v>0</v>
      </c>
      <c r="N245" s="656">
        <v>0</v>
      </c>
      <c r="O245" s="649">
        <v>322164.77030827198</v>
      </c>
      <c r="P245" s="649">
        <f t="shared" si="104"/>
        <v>9762.5687972203632</v>
      </c>
      <c r="Q245" s="649">
        <f t="shared" si="105"/>
        <v>0</v>
      </c>
      <c r="R245" s="649">
        <f t="shared" si="106"/>
        <v>0</v>
      </c>
      <c r="S245" s="660">
        <v>0</v>
      </c>
      <c r="T245" s="649">
        <f t="shared" si="107"/>
        <v>0</v>
      </c>
      <c r="U245" s="649">
        <f t="shared" si="108"/>
        <v>0</v>
      </c>
      <c r="V245" s="650">
        <f t="shared" si="109"/>
        <v>0</v>
      </c>
      <c r="W245" s="655">
        <v>0</v>
      </c>
      <c r="X245" s="656">
        <v>0</v>
      </c>
      <c r="Y245" s="661">
        <v>0</v>
      </c>
      <c r="Z245" s="649">
        <f t="shared" si="110"/>
        <v>0</v>
      </c>
      <c r="AA245" s="649">
        <f t="shared" si="111"/>
        <v>0</v>
      </c>
      <c r="AB245" s="649">
        <f t="shared" si="112"/>
        <v>0</v>
      </c>
      <c r="AC245" s="661">
        <v>0</v>
      </c>
      <c r="AD245" s="649">
        <f t="shared" si="113"/>
        <v>0</v>
      </c>
      <c r="AE245" s="649">
        <f t="shared" si="114"/>
        <v>0</v>
      </c>
      <c r="AF245" s="650">
        <f t="shared" si="115"/>
        <v>0</v>
      </c>
      <c r="AG245" s="655">
        <v>0</v>
      </c>
      <c r="AH245" s="656">
        <v>0</v>
      </c>
      <c r="AI245" s="661">
        <v>911858.18028774299</v>
      </c>
      <c r="AJ245" s="649">
        <f t="shared" si="116"/>
        <v>11257.508398614111</v>
      </c>
      <c r="AK245" s="649">
        <f t="shared" si="117"/>
        <v>0</v>
      </c>
      <c r="AL245" s="649">
        <f t="shared" si="118"/>
        <v>0</v>
      </c>
      <c r="AM245" s="661">
        <v>0</v>
      </c>
      <c r="AN245" s="649">
        <f t="shared" si="119"/>
        <v>0</v>
      </c>
      <c r="AO245" s="649">
        <f t="shared" si="120"/>
        <v>0</v>
      </c>
      <c r="AP245" s="650">
        <f t="shared" si="121"/>
        <v>0</v>
      </c>
      <c r="AQ245" s="655">
        <v>0</v>
      </c>
      <c r="AR245" s="656">
        <v>0</v>
      </c>
      <c r="AS245" s="661">
        <v>0</v>
      </c>
      <c r="AT245" s="649">
        <f t="shared" si="122"/>
        <v>0</v>
      </c>
      <c r="AU245" s="649">
        <f t="shared" si="123"/>
        <v>0</v>
      </c>
      <c r="AV245" s="649">
        <f t="shared" si="124"/>
        <v>0</v>
      </c>
      <c r="AW245" s="661">
        <v>0</v>
      </c>
      <c r="AX245" s="649">
        <f t="shared" si="125"/>
        <v>0</v>
      </c>
      <c r="AY245" s="649">
        <f t="shared" si="126"/>
        <v>0</v>
      </c>
      <c r="AZ245" s="650">
        <f t="shared" si="127"/>
        <v>0</v>
      </c>
      <c r="BA245" s="651">
        <v>1.49</v>
      </c>
      <c r="BB245" s="649">
        <f t="shared" si="128"/>
        <v>49.17</v>
      </c>
      <c r="BC245" s="649">
        <f t="shared" si="129"/>
        <v>1.49</v>
      </c>
      <c r="BD245" s="649">
        <f t="shared" si="130"/>
        <v>120.69</v>
      </c>
      <c r="BE245" s="650">
        <f t="shared" si="131"/>
        <v>53.64</v>
      </c>
      <c r="BF245" s="651">
        <v>1.1200000000000001</v>
      </c>
      <c r="BG245" s="649">
        <f t="shared" si="132"/>
        <v>36.96</v>
      </c>
      <c r="BH245" s="649">
        <f t="shared" si="133"/>
        <v>1.1200000000000001</v>
      </c>
      <c r="BI245" s="649">
        <f t="shared" si="134"/>
        <v>90.720000000000013</v>
      </c>
      <c r="BJ245" s="650">
        <f t="shared" si="135"/>
        <v>40.320000000000007</v>
      </c>
      <c r="BK245" s="674">
        <v>1.9984809160305299</v>
      </c>
      <c r="BL245" s="674">
        <v>0</v>
      </c>
      <c r="BM245" s="675">
        <v>0</v>
      </c>
      <c r="BN245" s="675">
        <v>0</v>
      </c>
      <c r="BO245" s="662">
        <v>5.6565190839694699</v>
      </c>
      <c r="BP245" s="662">
        <v>0</v>
      </c>
      <c r="BQ245" s="662">
        <v>0</v>
      </c>
      <c r="BR245" s="675">
        <v>0</v>
      </c>
      <c r="BS245" s="652">
        <f t="shared" si="136"/>
        <v>7.6549999999999994</v>
      </c>
      <c r="BT245" s="650">
        <f t="shared" si="137"/>
        <v>1234022.9505960159</v>
      </c>
      <c r="BV245" s="668"/>
      <c r="BW245" s="674"/>
      <c r="BX245" s="674"/>
      <c r="BY245" s="675"/>
      <c r="BZ245" s="675"/>
      <c r="CA245" s="662"/>
      <c r="CB245" s="662"/>
      <c r="CC245" s="662"/>
      <c r="CD245" s="675"/>
      <c r="CF245" s="671"/>
      <c r="CG245" s="661"/>
      <c r="CH245" s="661"/>
      <c r="CI245" s="661"/>
      <c r="CJ245" s="88"/>
      <c r="CK245" s="86"/>
      <c r="CL245" s="86"/>
      <c r="CM245" s="87"/>
      <c r="CN245" s="86"/>
      <c r="CO245" s="86"/>
      <c r="CP245" s="86"/>
      <c r="CQ245" s="87"/>
    </row>
    <row r="246" spans="1:95" ht="17.25" customHeight="1" x14ac:dyDescent="0.25">
      <c r="A246" s="664">
        <v>241</v>
      </c>
      <c r="B246" s="647" t="s">
        <v>198</v>
      </c>
      <c r="C246" s="648" t="s">
        <v>788</v>
      </c>
      <c r="D246" s="653">
        <v>12919</v>
      </c>
      <c r="E246" s="654">
        <v>216</v>
      </c>
      <c r="F246" s="567">
        <v>2</v>
      </c>
      <c r="G246" s="567">
        <v>638</v>
      </c>
      <c r="H246" s="569">
        <v>304</v>
      </c>
      <c r="I246" s="654">
        <v>225</v>
      </c>
      <c r="J246" s="567">
        <v>0</v>
      </c>
      <c r="K246" s="567">
        <v>661</v>
      </c>
      <c r="L246" s="569">
        <v>296</v>
      </c>
      <c r="M246" s="655">
        <v>9</v>
      </c>
      <c r="N246" s="656">
        <v>0</v>
      </c>
      <c r="O246" s="649">
        <v>2571551.8104950301</v>
      </c>
      <c r="P246" s="649">
        <f t="shared" si="104"/>
        <v>11429.119157755689</v>
      </c>
      <c r="Q246" s="649">
        <f t="shared" si="105"/>
        <v>102862.0724198012</v>
      </c>
      <c r="R246" s="649">
        <f t="shared" si="106"/>
        <v>0</v>
      </c>
      <c r="S246" s="660">
        <v>154899.89870754699</v>
      </c>
      <c r="T246" s="649">
        <f t="shared" si="107"/>
        <v>688.44399425576444</v>
      </c>
      <c r="U246" s="649">
        <f t="shared" si="108"/>
        <v>6195.9959483018802</v>
      </c>
      <c r="V246" s="650">
        <f t="shared" si="109"/>
        <v>0</v>
      </c>
      <c r="W246" s="655">
        <v>0</v>
      </c>
      <c r="X246" s="656">
        <v>0</v>
      </c>
      <c r="Y246" s="661">
        <v>0</v>
      </c>
      <c r="Z246" s="649">
        <f t="shared" si="110"/>
        <v>0</v>
      </c>
      <c r="AA246" s="649">
        <f t="shared" si="111"/>
        <v>0</v>
      </c>
      <c r="AB246" s="649">
        <f t="shared" si="112"/>
        <v>0</v>
      </c>
      <c r="AC246" s="661">
        <v>0</v>
      </c>
      <c r="AD246" s="649">
        <f t="shared" si="113"/>
        <v>0</v>
      </c>
      <c r="AE246" s="649">
        <f t="shared" si="114"/>
        <v>0</v>
      </c>
      <c r="AF246" s="650">
        <f t="shared" si="115"/>
        <v>0</v>
      </c>
      <c r="AG246" s="655">
        <v>24</v>
      </c>
      <c r="AH246" s="656">
        <v>0</v>
      </c>
      <c r="AI246" s="661">
        <v>7495053.4834677</v>
      </c>
      <c r="AJ246" s="649">
        <f t="shared" si="116"/>
        <v>11338.961397076702</v>
      </c>
      <c r="AK246" s="649">
        <f t="shared" si="117"/>
        <v>272135.07352984085</v>
      </c>
      <c r="AL246" s="649">
        <f t="shared" si="118"/>
        <v>0</v>
      </c>
      <c r="AM246" s="661">
        <v>2170209.54085223</v>
      </c>
      <c r="AN246" s="649">
        <f t="shared" si="119"/>
        <v>3283.2216956917246</v>
      </c>
      <c r="AO246" s="649">
        <f t="shared" si="120"/>
        <v>78797.320696601382</v>
      </c>
      <c r="AP246" s="650">
        <f t="shared" si="121"/>
        <v>0</v>
      </c>
      <c r="AQ246" s="655">
        <v>16</v>
      </c>
      <c r="AR246" s="656">
        <v>8</v>
      </c>
      <c r="AS246" s="661">
        <v>4132534.1012951001</v>
      </c>
      <c r="AT246" s="649">
        <f t="shared" si="122"/>
        <v>13961.263855726689</v>
      </c>
      <c r="AU246" s="649">
        <f t="shared" si="123"/>
        <v>223380.22169162703</v>
      </c>
      <c r="AV246" s="649">
        <f t="shared" si="124"/>
        <v>111690.11084581351</v>
      </c>
      <c r="AW246" s="661">
        <v>510200.75111322099</v>
      </c>
      <c r="AX246" s="649">
        <f t="shared" si="125"/>
        <v>1723.6511861933141</v>
      </c>
      <c r="AY246" s="649">
        <f t="shared" si="126"/>
        <v>27578.418979093025</v>
      </c>
      <c r="AZ246" s="650">
        <f t="shared" si="127"/>
        <v>13789.209489546512</v>
      </c>
      <c r="BA246" s="651">
        <v>1.28</v>
      </c>
      <c r="BB246" s="649">
        <f t="shared" si="128"/>
        <v>276.48</v>
      </c>
      <c r="BC246" s="649">
        <f t="shared" si="129"/>
        <v>2.56</v>
      </c>
      <c r="BD246" s="649">
        <f t="shared" si="130"/>
        <v>816.64</v>
      </c>
      <c r="BE246" s="650">
        <f t="shared" si="131"/>
        <v>389.12</v>
      </c>
      <c r="BF246" s="651">
        <v>1.21</v>
      </c>
      <c r="BG246" s="649">
        <f t="shared" si="132"/>
        <v>261.36</v>
      </c>
      <c r="BH246" s="649">
        <f t="shared" si="133"/>
        <v>2.42</v>
      </c>
      <c r="BI246" s="649">
        <f t="shared" si="134"/>
        <v>771.98</v>
      </c>
      <c r="BJ246" s="650">
        <f t="shared" si="135"/>
        <v>367.84</v>
      </c>
      <c r="BK246" s="674">
        <v>15.952076985141799</v>
      </c>
      <c r="BL246" s="674">
        <v>0.96088871283437005</v>
      </c>
      <c r="BM246" s="675">
        <v>0</v>
      </c>
      <c r="BN246" s="675">
        <v>0</v>
      </c>
      <c r="BO246" s="662">
        <v>46.4939767840089</v>
      </c>
      <c r="BP246" s="662">
        <v>13.462435222294699</v>
      </c>
      <c r="BQ246" s="662">
        <v>25.635300000000001</v>
      </c>
      <c r="BR246" s="675">
        <v>3.1649222957201602</v>
      </c>
      <c r="BS246" s="652">
        <f t="shared" si="136"/>
        <v>105.66959999999993</v>
      </c>
      <c r="BT246" s="650">
        <f t="shared" si="137"/>
        <v>17034449.585930854</v>
      </c>
      <c r="BV246" s="668"/>
      <c r="BW246" s="674"/>
      <c r="BX246" s="674"/>
      <c r="BY246" s="675"/>
      <c r="BZ246" s="675"/>
      <c r="CA246" s="662"/>
      <c r="CB246" s="662"/>
      <c r="CC246" s="662"/>
      <c r="CD246" s="675"/>
      <c r="CF246" s="671"/>
      <c r="CG246" s="661"/>
      <c r="CH246" s="661"/>
      <c r="CI246" s="661"/>
      <c r="CJ246" s="88"/>
      <c r="CK246" s="86"/>
      <c r="CL246" s="86"/>
      <c r="CM246" s="87"/>
      <c r="CN246" s="86"/>
      <c r="CO246" s="86"/>
      <c r="CP246" s="86"/>
      <c r="CQ246" s="87"/>
    </row>
    <row r="247" spans="1:95" ht="17.25" customHeight="1" x14ac:dyDescent="0.25">
      <c r="A247" s="664">
        <v>242</v>
      </c>
      <c r="B247" s="647" t="s">
        <v>199</v>
      </c>
      <c r="C247" s="648" t="s">
        <v>789</v>
      </c>
      <c r="D247" s="653">
        <v>2657</v>
      </c>
      <c r="E247" s="654">
        <v>55</v>
      </c>
      <c r="F247" s="567">
        <v>23</v>
      </c>
      <c r="G247" s="567">
        <v>182</v>
      </c>
      <c r="H247" s="569">
        <v>102</v>
      </c>
      <c r="I247" s="654">
        <v>58</v>
      </c>
      <c r="J247" s="567">
        <v>23</v>
      </c>
      <c r="K247" s="567">
        <v>188</v>
      </c>
      <c r="L247" s="569">
        <v>134</v>
      </c>
      <c r="M247" s="655">
        <v>3</v>
      </c>
      <c r="N247" s="656">
        <v>0</v>
      </c>
      <c r="O247" s="649">
        <v>634840.10349903197</v>
      </c>
      <c r="P247" s="649">
        <f t="shared" si="104"/>
        <v>10945.519025845379</v>
      </c>
      <c r="Q247" s="649">
        <f t="shared" si="105"/>
        <v>32836.557077536134</v>
      </c>
      <c r="R247" s="649">
        <f t="shared" si="106"/>
        <v>0</v>
      </c>
      <c r="S247" s="660">
        <v>31425.025222202999</v>
      </c>
      <c r="T247" s="649">
        <f t="shared" si="107"/>
        <v>541.81077969315515</v>
      </c>
      <c r="U247" s="649">
        <f t="shared" si="108"/>
        <v>1625.4323390794655</v>
      </c>
      <c r="V247" s="650">
        <f t="shared" si="109"/>
        <v>0</v>
      </c>
      <c r="W247" s="655">
        <v>0</v>
      </c>
      <c r="X247" s="656">
        <v>0</v>
      </c>
      <c r="Y247" s="661">
        <v>256865.82944331801</v>
      </c>
      <c r="Z247" s="649">
        <f t="shared" si="110"/>
        <v>11168.079541013827</v>
      </c>
      <c r="AA247" s="649">
        <f t="shared" si="111"/>
        <v>0</v>
      </c>
      <c r="AB247" s="649">
        <f t="shared" si="112"/>
        <v>0</v>
      </c>
      <c r="AC247" s="661">
        <v>0</v>
      </c>
      <c r="AD247" s="649">
        <f t="shared" si="113"/>
        <v>0</v>
      </c>
      <c r="AE247" s="649">
        <f t="shared" si="114"/>
        <v>0</v>
      </c>
      <c r="AF247" s="650">
        <f t="shared" si="115"/>
        <v>0</v>
      </c>
      <c r="AG247" s="655">
        <v>5</v>
      </c>
      <c r="AH247" s="656">
        <v>0</v>
      </c>
      <c r="AI247" s="661">
        <v>2080149.5110307201</v>
      </c>
      <c r="AJ247" s="649">
        <f t="shared" si="116"/>
        <v>11064.625058674043</v>
      </c>
      <c r="AK247" s="649">
        <f t="shared" si="117"/>
        <v>55323.125293370213</v>
      </c>
      <c r="AL247" s="649">
        <f t="shared" si="118"/>
        <v>0</v>
      </c>
      <c r="AM247" s="661">
        <v>1432829.831422</v>
      </c>
      <c r="AN247" s="649">
        <f t="shared" si="119"/>
        <v>7621.435273521276</v>
      </c>
      <c r="AO247" s="649">
        <f t="shared" si="120"/>
        <v>38107.176367606378</v>
      </c>
      <c r="AP247" s="650">
        <f t="shared" si="121"/>
        <v>0</v>
      </c>
      <c r="AQ247" s="655">
        <v>0</v>
      </c>
      <c r="AR247" s="656">
        <v>0</v>
      </c>
      <c r="AS247" s="661">
        <v>1949292.6709491599</v>
      </c>
      <c r="AT247" s="649">
        <f t="shared" si="122"/>
        <v>14546.960230963879</v>
      </c>
      <c r="AU247" s="649">
        <f t="shared" si="123"/>
        <v>0</v>
      </c>
      <c r="AV247" s="649">
        <f t="shared" si="124"/>
        <v>0</v>
      </c>
      <c r="AW247" s="661">
        <v>370836.41186067101</v>
      </c>
      <c r="AX247" s="649">
        <f t="shared" si="125"/>
        <v>2767.4359094079928</v>
      </c>
      <c r="AY247" s="649">
        <f t="shared" si="126"/>
        <v>0</v>
      </c>
      <c r="AZ247" s="650">
        <f t="shared" si="127"/>
        <v>0</v>
      </c>
      <c r="BA247" s="651">
        <v>1.52</v>
      </c>
      <c r="BB247" s="649">
        <f t="shared" si="128"/>
        <v>83.6</v>
      </c>
      <c r="BC247" s="649">
        <f t="shared" si="129"/>
        <v>34.96</v>
      </c>
      <c r="BD247" s="649">
        <f t="shared" si="130"/>
        <v>276.64</v>
      </c>
      <c r="BE247" s="650">
        <f t="shared" si="131"/>
        <v>155.04</v>
      </c>
      <c r="BF247" s="651">
        <v>1.21</v>
      </c>
      <c r="BG247" s="649">
        <f t="shared" si="132"/>
        <v>66.55</v>
      </c>
      <c r="BH247" s="649">
        <f t="shared" si="133"/>
        <v>27.83</v>
      </c>
      <c r="BI247" s="649">
        <f t="shared" si="134"/>
        <v>220.22</v>
      </c>
      <c r="BJ247" s="650">
        <f t="shared" si="135"/>
        <v>123.42</v>
      </c>
      <c r="BK247" s="674">
        <v>3.9380961188265799</v>
      </c>
      <c r="BL247" s="674">
        <v>0.19493848794284999</v>
      </c>
      <c r="BM247" s="675">
        <v>1.59341276711175</v>
      </c>
      <c r="BN247" s="675">
        <v>0</v>
      </c>
      <c r="BO247" s="662">
        <v>12.903766902592301</v>
      </c>
      <c r="BP247" s="662">
        <v>8.8882563766239997</v>
      </c>
      <c r="BQ247" s="662">
        <v>12.092024211469299</v>
      </c>
      <c r="BR247" s="675">
        <v>2.3004051354331501</v>
      </c>
      <c r="BS247" s="652">
        <f t="shared" si="136"/>
        <v>41.910899999999934</v>
      </c>
      <c r="BT247" s="650">
        <f t="shared" si="137"/>
        <v>6756239.383427104</v>
      </c>
      <c r="BV247" s="668"/>
      <c r="BW247" s="674"/>
      <c r="BX247" s="674"/>
      <c r="BY247" s="675"/>
      <c r="BZ247" s="675"/>
      <c r="CA247" s="662"/>
      <c r="CB247" s="662"/>
      <c r="CC247" s="662"/>
      <c r="CD247" s="675"/>
      <c r="CF247" s="671"/>
      <c r="CG247" s="661"/>
      <c r="CH247" s="661"/>
      <c r="CI247" s="661"/>
      <c r="CJ247" s="88"/>
      <c r="CK247" s="86"/>
      <c r="CL247" s="86"/>
      <c r="CM247" s="87"/>
      <c r="CN247" s="86"/>
      <c r="CO247" s="86"/>
      <c r="CP247" s="86"/>
      <c r="CQ247" s="87"/>
    </row>
    <row r="248" spans="1:95" ht="17.25" customHeight="1" x14ac:dyDescent="0.25">
      <c r="A248" s="664">
        <v>243</v>
      </c>
      <c r="B248" s="647" t="s">
        <v>531</v>
      </c>
      <c r="C248" s="648" t="s">
        <v>790</v>
      </c>
      <c r="D248" s="653">
        <v>1016</v>
      </c>
      <c r="E248" s="654">
        <v>26</v>
      </c>
      <c r="F248" s="567">
        <v>0</v>
      </c>
      <c r="G248" s="567">
        <v>69</v>
      </c>
      <c r="H248" s="569">
        <v>31</v>
      </c>
      <c r="I248" s="654">
        <v>26</v>
      </c>
      <c r="J248" s="567">
        <v>0</v>
      </c>
      <c r="K248" s="567">
        <v>69</v>
      </c>
      <c r="L248" s="569">
        <v>0</v>
      </c>
      <c r="M248" s="655">
        <v>0</v>
      </c>
      <c r="N248" s="656">
        <v>0</v>
      </c>
      <c r="O248" s="649">
        <v>177236.00607208401</v>
      </c>
      <c r="P248" s="649">
        <f t="shared" si="104"/>
        <v>6816.7694643109235</v>
      </c>
      <c r="Q248" s="649">
        <f t="shared" si="105"/>
        <v>0</v>
      </c>
      <c r="R248" s="649">
        <f t="shared" si="106"/>
        <v>0</v>
      </c>
      <c r="S248" s="660">
        <v>0</v>
      </c>
      <c r="T248" s="649">
        <f t="shared" si="107"/>
        <v>0</v>
      </c>
      <c r="U248" s="649">
        <f t="shared" si="108"/>
        <v>0</v>
      </c>
      <c r="V248" s="650">
        <f t="shared" si="109"/>
        <v>0</v>
      </c>
      <c r="W248" s="655">
        <v>0</v>
      </c>
      <c r="X248" s="656">
        <v>0</v>
      </c>
      <c r="Y248" s="661">
        <v>0</v>
      </c>
      <c r="Z248" s="649">
        <f t="shared" si="110"/>
        <v>0</v>
      </c>
      <c r="AA248" s="649">
        <f t="shared" si="111"/>
        <v>0</v>
      </c>
      <c r="AB248" s="649">
        <f t="shared" si="112"/>
        <v>0</v>
      </c>
      <c r="AC248" s="661">
        <v>0</v>
      </c>
      <c r="AD248" s="649">
        <f t="shared" si="113"/>
        <v>0</v>
      </c>
      <c r="AE248" s="649">
        <f t="shared" si="114"/>
        <v>0</v>
      </c>
      <c r="AF248" s="650">
        <f t="shared" si="115"/>
        <v>0</v>
      </c>
      <c r="AG248" s="655">
        <v>0</v>
      </c>
      <c r="AH248" s="656">
        <v>0</v>
      </c>
      <c r="AI248" s="661">
        <v>880444.98428134597</v>
      </c>
      <c r="AJ248" s="649">
        <f t="shared" si="116"/>
        <v>12760.072235961536</v>
      </c>
      <c r="AK248" s="649">
        <f t="shared" si="117"/>
        <v>0</v>
      </c>
      <c r="AL248" s="649">
        <f t="shared" si="118"/>
        <v>0</v>
      </c>
      <c r="AM248" s="661">
        <v>0</v>
      </c>
      <c r="AN248" s="649">
        <f t="shared" si="119"/>
        <v>0</v>
      </c>
      <c r="AO248" s="649">
        <f t="shared" si="120"/>
        <v>0</v>
      </c>
      <c r="AP248" s="650">
        <f t="shared" si="121"/>
        <v>0</v>
      </c>
      <c r="AQ248" s="655">
        <v>0</v>
      </c>
      <c r="AR248" s="656">
        <v>0</v>
      </c>
      <c r="AS248" s="661">
        <v>0</v>
      </c>
      <c r="AT248" s="649">
        <f t="shared" si="122"/>
        <v>0</v>
      </c>
      <c r="AU248" s="649">
        <f t="shared" si="123"/>
        <v>0</v>
      </c>
      <c r="AV248" s="649">
        <f t="shared" si="124"/>
        <v>0</v>
      </c>
      <c r="AW248" s="661">
        <v>0</v>
      </c>
      <c r="AX248" s="649">
        <f t="shared" si="125"/>
        <v>0</v>
      </c>
      <c r="AY248" s="649">
        <f t="shared" si="126"/>
        <v>0</v>
      </c>
      <c r="AZ248" s="650">
        <f t="shared" si="127"/>
        <v>0</v>
      </c>
      <c r="BA248" s="651">
        <v>1.42</v>
      </c>
      <c r="BB248" s="649">
        <f t="shared" si="128"/>
        <v>36.92</v>
      </c>
      <c r="BC248" s="649">
        <f t="shared" si="129"/>
        <v>0</v>
      </c>
      <c r="BD248" s="649">
        <f t="shared" si="130"/>
        <v>97.97999999999999</v>
      </c>
      <c r="BE248" s="650">
        <f t="shared" si="131"/>
        <v>44.019999999999996</v>
      </c>
      <c r="BF248" s="651">
        <v>1.08</v>
      </c>
      <c r="BG248" s="649">
        <f t="shared" si="132"/>
        <v>28.080000000000002</v>
      </c>
      <c r="BH248" s="649">
        <f t="shared" si="133"/>
        <v>0</v>
      </c>
      <c r="BI248" s="649">
        <f t="shared" si="134"/>
        <v>74.52000000000001</v>
      </c>
      <c r="BJ248" s="650">
        <f t="shared" si="135"/>
        <v>33.480000000000004</v>
      </c>
      <c r="BK248" s="674">
        <v>1.0994460239386299</v>
      </c>
      <c r="BL248" s="674">
        <v>0</v>
      </c>
      <c r="BM248" s="675">
        <v>0</v>
      </c>
      <c r="BN248" s="675">
        <v>0</v>
      </c>
      <c r="BO248" s="662">
        <v>5.4616539760613696</v>
      </c>
      <c r="BP248" s="662">
        <v>0</v>
      </c>
      <c r="BQ248" s="662">
        <v>0</v>
      </c>
      <c r="BR248" s="675">
        <v>0</v>
      </c>
      <c r="BS248" s="652">
        <f t="shared" si="136"/>
        <v>6.5610999999999997</v>
      </c>
      <c r="BT248" s="650">
        <f t="shared" si="137"/>
        <v>1057680.9903534318</v>
      </c>
      <c r="BV248" s="668"/>
      <c r="BW248" s="674"/>
      <c r="BX248" s="674"/>
      <c r="BY248" s="675"/>
      <c r="BZ248" s="675"/>
      <c r="CA248" s="662"/>
      <c r="CB248" s="662"/>
      <c r="CC248" s="662"/>
      <c r="CD248" s="675"/>
      <c r="CF248" s="671"/>
      <c r="CG248" s="661"/>
      <c r="CH248" s="661"/>
      <c r="CI248" s="661"/>
      <c r="CJ248" s="88"/>
      <c r="CK248" s="86"/>
      <c r="CL248" s="86"/>
      <c r="CM248" s="87"/>
      <c r="CN248" s="86"/>
      <c r="CO248" s="86"/>
      <c r="CP248" s="86"/>
      <c r="CQ248" s="87"/>
    </row>
    <row r="249" spans="1:95" ht="17.25" customHeight="1" x14ac:dyDescent="0.25">
      <c r="A249" s="664">
        <v>244</v>
      </c>
      <c r="B249" s="647" t="s">
        <v>200</v>
      </c>
      <c r="C249" s="648" t="s">
        <v>791</v>
      </c>
      <c r="D249" s="653">
        <v>294</v>
      </c>
      <c r="E249" s="654">
        <v>2</v>
      </c>
      <c r="F249" s="567">
        <v>0</v>
      </c>
      <c r="G249" s="567">
        <v>0</v>
      </c>
      <c r="H249" s="569">
        <v>4</v>
      </c>
      <c r="I249" s="654">
        <v>0</v>
      </c>
      <c r="J249" s="567">
        <v>0</v>
      </c>
      <c r="K249" s="567">
        <v>0</v>
      </c>
      <c r="L249" s="569">
        <v>0</v>
      </c>
      <c r="M249" s="655">
        <v>0</v>
      </c>
      <c r="N249" s="656">
        <v>0</v>
      </c>
      <c r="O249" s="649">
        <v>0</v>
      </c>
      <c r="P249" s="649">
        <f t="shared" si="104"/>
        <v>0</v>
      </c>
      <c r="Q249" s="649">
        <f t="shared" si="105"/>
        <v>0</v>
      </c>
      <c r="R249" s="649">
        <f t="shared" si="106"/>
        <v>0</v>
      </c>
      <c r="S249" s="660">
        <v>0</v>
      </c>
      <c r="T249" s="649">
        <f t="shared" si="107"/>
        <v>0</v>
      </c>
      <c r="U249" s="649">
        <f t="shared" si="108"/>
        <v>0</v>
      </c>
      <c r="V249" s="650">
        <f t="shared" si="109"/>
        <v>0</v>
      </c>
      <c r="W249" s="655">
        <v>0</v>
      </c>
      <c r="X249" s="656">
        <v>0</v>
      </c>
      <c r="Y249" s="661">
        <v>0</v>
      </c>
      <c r="Z249" s="649">
        <f t="shared" si="110"/>
        <v>0</v>
      </c>
      <c r="AA249" s="649">
        <f t="shared" si="111"/>
        <v>0</v>
      </c>
      <c r="AB249" s="649">
        <f t="shared" si="112"/>
        <v>0</v>
      </c>
      <c r="AC249" s="661">
        <v>0</v>
      </c>
      <c r="AD249" s="649">
        <f t="shared" si="113"/>
        <v>0</v>
      </c>
      <c r="AE249" s="649">
        <f t="shared" si="114"/>
        <v>0</v>
      </c>
      <c r="AF249" s="650">
        <f t="shared" si="115"/>
        <v>0</v>
      </c>
      <c r="AG249" s="655">
        <v>0</v>
      </c>
      <c r="AH249" s="656">
        <v>0</v>
      </c>
      <c r="AI249" s="661">
        <v>0</v>
      </c>
      <c r="AJ249" s="649">
        <f t="shared" si="116"/>
        <v>0</v>
      </c>
      <c r="AK249" s="649">
        <f t="shared" si="117"/>
        <v>0</v>
      </c>
      <c r="AL249" s="649">
        <f t="shared" si="118"/>
        <v>0</v>
      </c>
      <c r="AM249" s="661">
        <v>0</v>
      </c>
      <c r="AN249" s="649">
        <f t="shared" si="119"/>
        <v>0</v>
      </c>
      <c r="AO249" s="649">
        <f t="shared" si="120"/>
        <v>0</v>
      </c>
      <c r="AP249" s="650">
        <f t="shared" si="121"/>
        <v>0</v>
      </c>
      <c r="AQ249" s="655">
        <v>0</v>
      </c>
      <c r="AR249" s="656">
        <v>0</v>
      </c>
      <c r="AS249" s="661">
        <v>0</v>
      </c>
      <c r="AT249" s="649">
        <f t="shared" si="122"/>
        <v>0</v>
      </c>
      <c r="AU249" s="649">
        <f t="shared" si="123"/>
        <v>0</v>
      </c>
      <c r="AV249" s="649">
        <f t="shared" si="124"/>
        <v>0</v>
      </c>
      <c r="AW249" s="661">
        <v>0</v>
      </c>
      <c r="AX249" s="649">
        <f t="shared" si="125"/>
        <v>0</v>
      </c>
      <c r="AY249" s="649">
        <f t="shared" si="126"/>
        <v>0</v>
      </c>
      <c r="AZ249" s="650">
        <f t="shared" si="127"/>
        <v>0</v>
      </c>
      <c r="BA249" s="651">
        <v>2.42</v>
      </c>
      <c r="BB249" s="649">
        <f t="shared" si="128"/>
        <v>4.84</v>
      </c>
      <c r="BC249" s="649">
        <f t="shared" si="129"/>
        <v>0</v>
      </c>
      <c r="BD249" s="649">
        <f t="shared" si="130"/>
        <v>0</v>
      </c>
      <c r="BE249" s="650">
        <f t="shared" si="131"/>
        <v>9.68</v>
      </c>
      <c r="BF249" s="651">
        <v>1</v>
      </c>
      <c r="BG249" s="649">
        <f t="shared" si="132"/>
        <v>2</v>
      </c>
      <c r="BH249" s="649">
        <f t="shared" si="133"/>
        <v>0</v>
      </c>
      <c r="BI249" s="649">
        <f t="shared" si="134"/>
        <v>0</v>
      </c>
      <c r="BJ249" s="650">
        <f t="shared" si="135"/>
        <v>4</v>
      </c>
      <c r="BK249" s="674">
        <v>0</v>
      </c>
      <c r="BL249" s="674">
        <v>0</v>
      </c>
      <c r="BM249" s="675">
        <v>0</v>
      </c>
      <c r="BN249" s="675">
        <v>0</v>
      </c>
      <c r="BO249" s="662">
        <v>0</v>
      </c>
      <c r="BP249" s="662">
        <v>0</v>
      </c>
      <c r="BQ249" s="662">
        <v>0</v>
      </c>
      <c r="BR249" s="675">
        <v>0</v>
      </c>
      <c r="BS249" s="652">
        <f t="shared" si="136"/>
        <v>0</v>
      </c>
      <c r="BT249" s="650">
        <f t="shared" si="137"/>
        <v>0</v>
      </c>
      <c r="BV249" s="668"/>
      <c r="BW249" s="674"/>
      <c r="BX249" s="674"/>
      <c r="BY249" s="675"/>
      <c r="BZ249" s="675"/>
      <c r="CA249" s="662"/>
      <c r="CB249" s="662"/>
      <c r="CC249" s="662"/>
      <c r="CD249" s="675"/>
      <c r="CF249" s="671"/>
      <c r="CG249" s="661"/>
      <c r="CH249" s="661"/>
      <c r="CI249" s="661"/>
      <c r="CJ249" s="88"/>
      <c r="CK249" s="86"/>
      <c r="CL249" s="86"/>
      <c r="CM249" s="87"/>
      <c r="CN249" s="86"/>
      <c r="CO249" s="86"/>
      <c r="CP249" s="86"/>
      <c r="CQ249" s="87"/>
    </row>
    <row r="250" spans="1:95" ht="17.25" customHeight="1" x14ac:dyDescent="0.25">
      <c r="A250" s="664">
        <v>245</v>
      </c>
      <c r="B250" s="647" t="s">
        <v>201</v>
      </c>
      <c r="C250" s="648" t="s">
        <v>792</v>
      </c>
      <c r="D250" s="653">
        <v>1160</v>
      </c>
      <c r="E250" s="654">
        <v>23</v>
      </c>
      <c r="F250" s="567">
        <v>0</v>
      </c>
      <c r="G250" s="567">
        <v>63</v>
      </c>
      <c r="H250" s="569">
        <v>32</v>
      </c>
      <c r="I250" s="654">
        <v>23</v>
      </c>
      <c r="J250" s="567">
        <v>0</v>
      </c>
      <c r="K250" s="567">
        <v>63</v>
      </c>
      <c r="L250" s="569">
        <v>0</v>
      </c>
      <c r="M250" s="655">
        <v>0</v>
      </c>
      <c r="N250" s="656">
        <v>0</v>
      </c>
      <c r="O250" s="649">
        <v>200139.115399409</v>
      </c>
      <c r="P250" s="649">
        <f t="shared" si="104"/>
        <v>8701.7006695395212</v>
      </c>
      <c r="Q250" s="649">
        <f t="shared" si="105"/>
        <v>0</v>
      </c>
      <c r="R250" s="649">
        <f t="shared" si="106"/>
        <v>0</v>
      </c>
      <c r="S250" s="660">
        <v>0</v>
      </c>
      <c r="T250" s="649">
        <f t="shared" si="107"/>
        <v>0</v>
      </c>
      <c r="U250" s="649">
        <f t="shared" si="108"/>
        <v>0</v>
      </c>
      <c r="V250" s="650">
        <f t="shared" si="109"/>
        <v>0</v>
      </c>
      <c r="W250" s="655">
        <v>0</v>
      </c>
      <c r="X250" s="656">
        <v>0</v>
      </c>
      <c r="Y250" s="661">
        <v>0</v>
      </c>
      <c r="Z250" s="649">
        <f t="shared" si="110"/>
        <v>0</v>
      </c>
      <c r="AA250" s="649">
        <f t="shared" si="111"/>
        <v>0</v>
      </c>
      <c r="AB250" s="649">
        <f t="shared" si="112"/>
        <v>0</v>
      </c>
      <c r="AC250" s="661">
        <v>0</v>
      </c>
      <c r="AD250" s="649">
        <f t="shared" si="113"/>
        <v>0</v>
      </c>
      <c r="AE250" s="649">
        <f t="shared" si="114"/>
        <v>0</v>
      </c>
      <c r="AF250" s="650">
        <f t="shared" si="115"/>
        <v>0</v>
      </c>
      <c r="AG250" s="655">
        <v>0</v>
      </c>
      <c r="AH250" s="656">
        <v>0</v>
      </c>
      <c r="AI250" s="661">
        <v>717906.25381669099</v>
      </c>
      <c r="AJ250" s="649">
        <f t="shared" si="116"/>
        <v>11395.337362169699</v>
      </c>
      <c r="AK250" s="649">
        <f t="shared" si="117"/>
        <v>0</v>
      </c>
      <c r="AL250" s="649">
        <f t="shared" si="118"/>
        <v>0</v>
      </c>
      <c r="AM250" s="661">
        <v>0</v>
      </c>
      <c r="AN250" s="649">
        <f t="shared" si="119"/>
        <v>0</v>
      </c>
      <c r="AO250" s="649">
        <f t="shared" si="120"/>
        <v>0</v>
      </c>
      <c r="AP250" s="650">
        <f t="shared" si="121"/>
        <v>0</v>
      </c>
      <c r="AQ250" s="655">
        <v>0</v>
      </c>
      <c r="AR250" s="656">
        <v>0</v>
      </c>
      <c r="AS250" s="661">
        <v>0</v>
      </c>
      <c r="AT250" s="649">
        <f t="shared" si="122"/>
        <v>0</v>
      </c>
      <c r="AU250" s="649">
        <f t="shared" si="123"/>
        <v>0</v>
      </c>
      <c r="AV250" s="649">
        <f t="shared" si="124"/>
        <v>0</v>
      </c>
      <c r="AW250" s="661">
        <v>0</v>
      </c>
      <c r="AX250" s="649">
        <f t="shared" si="125"/>
        <v>0</v>
      </c>
      <c r="AY250" s="649">
        <f t="shared" si="126"/>
        <v>0</v>
      </c>
      <c r="AZ250" s="650">
        <f t="shared" si="127"/>
        <v>0</v>
      </c>
      <c r="BA250" s="651">
        <v>1.9</v>
      </c>
      <c r="BB250" s="649">
        <f t="shared" si="128"/>
        <v>43.699999999999996</v>
      </c>
      <c r="BC250" s="649">
        <f t="shared" si="129"/>
        <v>0</v>
      </c>
      <c r="BD250" s="649">
        <f t="shared" si="130"/>
        <v>119.69999999999999</v>
      </c>
      <c r="BE250" s="650">
        <f t="shared" si="131"/>
        <v>60.8</v>
      </c>
      <c r="BF250" s="651">
        <v>1.1100000000000001</v>
      </c>
      <c r="BG250" s="649">
        <f t="shared" si="132"/>
        <v>25.53</v>
      </c>
      <c r="BH250" s="649">
        <f t="shared" si="133"/>
        <v>0</v>
      </c>
      <c r="BI250" s="649">
        <f t="shared" si="134"/>
        <v>69.930000000000007</v>
      </c>
      <c r="BJ250" s="650">
        <f t="shared" si="135"/>
        <v>35.520000000000003</v>
      </c>
      <c r="BK250" s="674">
        <v>1.24152061162437</v>
      </c>
      <c r="BL250" s="674">
        <v>0</v>
      </c>
      <c r="BM250" s="675">
        <v>0</v>
      </c>
      <c r="BN250" s="675">
        <v>0</v>
      </c>
      <c r="BO250" s="662">
        <v>4.4533793883756303</v>
      </c>
      <c r="BP250" s="662">
        <v>0</v>
      </c>
      <c r="BQ250" s="662">
        <v>0</v>
      </c>
      <c r="BR250" s="675">
        <v>0</v>
      </c>
      <c r="BS250" s="652">
        <f t="shared" si="136"/>
        <v>5.6949000000000005</v>
      </c>
      <c r="BT250" s="650">
        <f t="shared" si="137"/>
        <v>918045.36921610078</v>
      </c>
      <c r="BV250" s="668"/>
      <c r="BW250" s="674"/>
      <c r="BX250" s="674"/>
      <c r="BY250" s="675"/>
      <c r="BZ250" s="675"/>
      <c r="CA250" s="662"/>
      <c r="CB250" s="662"/>
      <c r="CC250" s="662"/>
      <c r="CD250" s="675"/>
      <c r="CF250" s="671"/>
      <c r="CG250" s="661"/>
      <c r="CH250" s="661"/>
      <c r="CI250" s="661"/>
      <c r="CJ250" s="88"/>
      <c r="CK250" s="86"/>
      <c r="CL250" s="86"/>
      <c r="CM250" s="87"/>
      <c r="CN250" s="86"/>
      <c r="CO250" s="86"/>
      <c r="CP250" s="86"/>
      <c r="CQ250" s="87"/>
    </row>
    <row r="251" spans="1:95" ht="17.25" customHeight="1" x14ac:dyDescent="0.25">
      <c r="A251" s="664">
        <v>246</v>
      </c>
      <c r="B251" s="647" t="s">
        <v>202</v>
      </c>
      <c r="C251" s="648" t="s">
        <v>793</v>
      </c>
      <c r="D251" s="653">
        <v>1077</v>
      </c>
      <c r="E251" s="654">
        <v>18</v>
      </c>
      <c r="F251" s="567">
        <v>0</v>
      </c>
      <c r="G251" s="567">
        <v>60</v>
      </c>
      <c r="H251" s="569">
        <v>30</v>
      </c>
      <c r="I251" s="654">
        <v>20</v>
      </c>
      <c r="J251" s="567">
        <v>0</v>
      </c>
      <c r="K251" s="567">
        <v>62</v>
      </c>
      <c r="L251" s="569">
        <v>19</v>
      </c>
      <c r="M251" s="655">
        <v>0</v>
      </c>
      <c r="N251" s="656">
        <v>0</v>
      </c>
      <c r="O251" s="649">
        <v>176224.70816157499</v>
      </c>
      <c r="P251" s="649">
        <f t="shared" si="104"/>
        <v>8811.23540807875</v>
      </c>
      <c r="Q251" s="649">
        <f t="shared" si="105"/>
        <v>0</v>
      </c>
      <c r="R251" s="649">
        <f t="shared" si="106"/>
        <v>0</v>
      </c>
      <c r="S251" s="660">
        <v>0</v>
      </c>
      <c r="T251" s="649">
        <f t="shared" si="107"/>
        <v>0</v>
      </c>
      <c r="U251" s="649">
        <f t="shared" si="108"/>
        <v>0</v>
      </c>
      <c r="V251" s="650">
        <f t="shared" si="109"/>
        <v>0</v>
      </c>
      <c r="W251" s="655">
        <v>0</v>
      </c>
      <c r="X251" s="656">
        <v>0</v>
      </c>
      <c r="Y251" s="661">
        <v>0</v>
      </c>
      <c r="Z251" s="649">
        <f t="shared" si="110"/>
        <v>0</v>
      </c>
      <c r="AA251" s="649">
        <f t="shared" si="111"/>
        <v>0</v>
      </c>
      <c r="AB251" s="649">
        <f t="shared" si="112"/>
        <v>0</v>
      </c>
      <c r="AC251" s="661">
        <v>0</v>
      </c>
      <c r="AD251" s="649">
        <f t="shared" si="113"/>
        <v>0</v>
      </c>
      <c r="AE251" s="649">
        <f t="shared" si="114"/>
        <v>0</v>
      </c>
      <c r="AF251" s="650">
        <f t="shared" si="115"/>
        <v>0</v>
      </c>
      <c r="AG251" s="655">
        <v>1</v>
      </c>
      <c r="AH251" s="656">
        <v>0</v>
      </c>
      <c r="AI251" s="661">
        <v>692845.13446317904</v>
      </c>
      <c r="AJ251" s="649">
        <f t="shared" si="116"/>
        <v>11174.921523599662</v>
      </c>
      <c r="AK251" s="649">
        <f t="shared" si="117"/>
        <v>11174.921523599662</v>
      </c>
      <c r="AL251" s="649">
        <f t="shared" si="118"/>
        <v>0</v>
      </c>
      <c r="AM251" s="661">
        <v>0</v>
      </c>
      <c r="AN251" s="649">
        <f t="shared" si="119"/>
        <v>0</v>
      </c>
      <c r="AO251" s="649">
        <f t="shared" si="120"/>
        <v>0</v>
      </c>
      <c r="AP251" s="650">
        <f t="shared" si="121"/>
        <v>0</v>
      </c>
      <c r="AQ251" s="655">
        <v>1</v>
      </c>
      <c r="AR251" s="656">
        <v>0</v>
      </c>
      <c r="AS251" s="661">
        <v>295522.18898736697</v>
      </c>
      <c r="AT251" s="649">
        <f t="shared" si="122"/>
        <v>15553.799420387735</v>
      </c>
      <c r="AU251" s="649">
        <f t="shared" si="123"/>
        <v>15553.799420387735</v>
      </c>
      <c r="AV251" s="649">
        <f t="shared" si="124"/>
        <v>0</v>
      </c>
      <c r="AW251" s="661">
        <v>0</v>
      </c>
      <c r="AX251" s="649">
        <f t="shared" si="125"/>
        <v>0</v>
      </c>
      <c r="AY251" s="649">
        <f t="shared" si="126"/>
        <v>0</v>
      </c>
      <c r="AZ251" s="650">
        <f t="shared" si="127"/>
        <v>0</v>
      </c>
      <c r="BA251" s="651">
        <v>2.02</v>
      </c>
      <c r="BB251" s="649">
        <f t="shared" si="128"/>
        <v>36.36</v>
      </c>
      <c r="BC251" s="649">
        <f t="shared" si="129"/>
        <v>0</v>
      </c>
      <c r="BD251" s="649">
        <f t="shared" si="130"/>
        <v>121.2</v>
      </c>
      <c r="BE251" s="650">
        <f t="shared" si="131"/>
        <v>60.6</v>
      </c>
      <c r="BF251" s="651">
        <v>1.08</v>
      </c>
      <c r="BG251" s="649">
        <f t="shared" si="132"/>
        <v>19.440000000000001</v>
      </c>
      <c r="BH251" s="649">
        <f t="shared" si="133"/>
        <v>0</v>
      </c>
      <c r="BI251" s="649">
        <f t="shared" si="134"/>
        <v>64.800000000000011</v>
      </c>
      <c r="BJ251" s="650">
        <f t="shared" si="135"/>
        <v>32.400000000000006</v>
      </c>
      <c r="BK251" s="674">
        <v>1.09317265155021</v>
      </c>
      <c r="BL251" s="674">
        <v>0</v>
      </c>
      <c r="BM251" s="675">
        <v>0</v>
      </c>
      <c r="BN251" s="675">
        <v>0</v>
      </c>
      <c r="BO251" s="662">
        <v>4.2979180425728796</v>
      </c>
      <c r="BP251" s="662">
        <v>0</v>
      </c>
      <c r="BQ251" s="662">
        <v>1.8332093058769099</v>
      </c>
      <c r="BR251" s="675">
        <v>0</v>
      </c>
      <c r="BS251" s="652">
        <f t="shared" si="136"/>
        <v>7.2242999999999995</v>
      </c>
      <c r="BT251" s="650">
        <f t="shared" si="137"/>
        <v>1164592.0316121224</v>
      </c>
      <c r="BV251" s="668"/>
      <c r="BW251" s="674"/>
      <c r="BX251" s="674"/>
      <c r="BY251" s="675"/>
      <c r="BZ251" s="675"/>
      <c r="CA251" s="662"/>
      <c r="CB251" s="662"/>
      <c r="CC251" s="662"/>
      <c r="CD251" s="675"/>
      <c r="CF251" s="671"/>
      <c r="CG251" s="661"/>
      <c r="CH251" s="661"/>
      <c r="CI251" s="661"/>
      <c r="CJ251" s="88"/>
      <c r="CK251" s="86"/>
      <c r="CL251" s="86"/>
      <c r="CM251" s="87"/>
      <c r="CN251" s="86"/>
      <c r="CO251" s="86"/>
      <c r="CP251" s="86"/>
      <c r="CQ251" s="87"/>
    </row>
    <row r="252" spans="1:95" ht="17.25" customHeight="1" x14ac:dyDescent="0.25">
      <c r="A252" s="664">
        <v>247</v>
      </c>
      <c r="B252" s="647" t="s">
        <v>203</v>
      </c>
      <c r="C252" s="648" t="s">
        <v>794</v>
      </c>
      <c r="D252" s="653">
        <v>4749</v>
      </c>
      <c r="E252" s="654">
        <v>84</v>
      </c>
      <c r="F252" s="567">
        <v>0</v>
      </c>
      <c r="G252" s="567">
        <v>286</v>
      </c>
      <c r="H252" s="569">
        <v>117</v>
      </c>
      <c r="I252" s="654">
        <v>97</v>
      </c>
      <c r="J252" s="567">
        <v>0</v>
      </c>
      <c r="K252" s="567">
        <v>320</v>
      </c>
      <c r="L252" s="569">
        <v>181</v>
      </c>
      <c r="M252" s="655">
        <v>3</v>
      </c>
      <c r="N252" s="656">
        <v>0</v>
      </c>
      <c r="O252" s="649">
        <v>886516.90167427598</v>
      </c>
      <c r="P252" s="649">
        <f t="shared" si="104"/>
        <v>9139.3495017966598</v>
      </c>
      <c r="Q252" s="649">
        <f t="shared" si="105"/>
        <v>27418.048505389979</v>
      </c>
      <c r="R252" s="649">
        <f t="shared" si="106"/>
        <v>0</v>
      </c>
      <c r="S252" s="660">
        <v>0</v>
      </c>
      <c r="T252" s="649">
        <f t="shared" si="107"/>
        <v>0</v>
      </c>
      <c r="U252" s="649">
        <f t="shared" si="108"/>
        <v>0</v>
      </c>
      <c r="V252" s="650">
        <f t="shared" si="109"/>
        <v>0</v>
      </c>
      <c r="W252" s="655">
        <v>0</v>
      </c>
      <c r="X252" s="656">
        <v>0</v>
      </c>
      <c r="Y252" s="661">
        <v>0</v>
      </c>
      <c r="Z252" s="649">
        <f t="shared" si="110"/>
        <v>0</v>
      </c>
      <c r="AA252" s="649">
        <f t="shared" si="111"/>
        <v>0</v>
      </c>
      <c r="AB252" s="649">
        <f t="shared" si="112"/>
        <v>0</v>
      </c>
      <c r="AC252" s="661">
        <v>0</v>
      </c>
      <c r="AD252" s="649">
        <f t="shared" si="113"/>
        <v>0</v>
      </c>
      <c r="AE252" s="649">
        <f t="shared" si="114"/>
        <v>0</v>
      </c>
      <c r="AF252" s="650">
        <f t="shared" si="115"/>
        <v>0</v>
      </c>
      <c r="AG252" s="655">
        <v>8</v>
      </c>
      <c r="AH252" s="656">
        <v>0</v>
      </c>
      <c r="AI252" s="661">
        <v>3462063.90875065</v>
      </c>
      <c r="AJ252" s="649">
        <f t="shared" si="116"/>
        <v>10818.949714845781</v>
      </c>
      <c r="AK252" s="649">
        <f t="shared" si="117"/>
        <v>86551.59771876625</v>
      </c>
      <c r="AL252" s="649">
        <f t="shared" si="118"/>
        <v>0</v>
      </c>
      <c r="AM252" s="661">
        <v>1212734.9269334699</v>
      </c>
      <c r="AN252" s="649">
        <f t="shared" si="119"/>
        <v>3789.7966466670937</v>
      </c>
      <c r="AO252" s="649">
        <f t="shared" si="120"/>
        <v>30318.373173336749</v>
      </c>
      <c r="AP252" s="650">
        <f t="shared" si="121"/>
        <v>0</v>
      </c>
      <c r="AQ252" s="655">
        <v>6</v>
      </c>
      <c r="AR252" s="656">
        <v>16</v>
      </c>
      <c r="AS252" s="661">
        <v>2754087.7462002002</v>
      </c>
      <c r="AT252" s="649">
        <f t="shared" si="122"/>
        <v>15215.954398896134</v>
      </c>
      <c r="AU252" s="649">
        <f t="shared" si="123"/>
        <v>91295.726393376797</v>
      </c>
      <c r="AV252" s="649">
        <f t="shared" si="124"/>
        <v>243455.27038233815</v>
      </c>
      <c r="AW252" s="661">
        <v>74872.508153475996</v>
      </c>
      <c r="AX252" s="649">
        <f t="shared" si="125"/>
        <v>413.66026604130383</v>
      </c>
      <c r="AY252" s="649">
        <f t="shared" si="126"/>
        <v>2481.9615962478229</v>
      </c>
      <c r="AZ252" s="650">
        <f t="shared" si="127"/>
        <v>6618.5642566608612</v>
      </c>
      <c r="BA252" s="651">
        <v>1.46</v>
      </c>
      <c r="BB252" s="649">
        <f t="shared" si="128"/>
        <v>122.64</v>
      </c>
      <c r="BC252" s="649">
        <f t="shared" si="129"/>
        <v>0</v>
      </c>
      <c r="BD252" s="649">
        <f t="shared" si="130"/>
        <v>417.56</v>
      </c>
      <c r="BE252" s="650">
        <f t="shared" si="131"/>
        <v>170.82</v>
      </c>
      <c r="BF252" s="651">
        <v>1.2</v>
      </c>
      <c r="BG252" s="649">
        <f t="shared" si="132"/>
        <v>100.8</v>
      </c>
      <c r="BH252" s="649">
        <f t="shared" si="133"/>
        <v>0</v>
      </c>
      <c r="BI252" s="649">
        <f t="shared" si="134"/>
        <v>343.2</v>
      </c>
      <c r="BJ252" s="650">
        <f t="shared" si="135"/>
        <v>140.4</v>
      </c>
      <c r="BK252" s="674">
        <v>5.4993198295371304</v>
      </c>
      <c r="BL252" s="674">
        <v>0</v>
      </c>
      <c r="BM252" s="675">
        <v>0</v>
      </c>
      <c r="BN252" s="675">
        <v>0</v>
      </c>
      <c r="BO252" s="662">
        <v>21.4761801704629</v>
      </c>
      <c r="BP252" s="662">
        <v>7.5229442541501799</v>
      </c>
      <c r="BQ252" s="662">
        <v>17.084399999999999</v>
      </c>
      <c r="BR252" s="675">
        <v>0.46445574584980998</v>
      </c>
      <c r="BS252" s="652">
        <f t="shared" si="136"/>
        <v>52.047300000000028</v>
      </c>
      <c r="BT252" s="650">
        <f t="shared" si="137"/>
        <v>8390275.9917120896</v>
      </c>
      <c r="BV252" s="668"/>
      <c r="BW252" s="674"/>
      <c r="BX252" s="674"/>
      <c r="BY252" s="675"/>
      <c r="BZ252" s="675"/>
      <c r="CA252" s="662"/>
      <c r="CB252" s="662"/>
      <c r="CC252" s="662"/>
      <c r="CD252" s="675"/>
      <c r="CF252" s="671"/>
      <c r="CG252" s="661"/>
      <c r="CH252" s="661"/>
      <c r="CI252" s="661"/>
      <c r="CJ252" s="88"/>
      <c r="CK252" s="86"/>
      <c r="CL252" s="86"/>
      <c r="CM252" s="87"/>
      <c r="CN252" s="86"/>
      <c r="CO252" s="86"/>
      <c r="CP252" s="86"/>
      <c r="CQ252" s="87"/>
    </row>
    <row r="253" spans="1:95" ht="17.25" customHeight="1" x14ac:dyDescent="0.25">
      <c r="A253" s="664">
        <v>248</v>
      </c>
      <c r="B253" s="647" t="s">
        <v>204</v>
      </c>
      <c r="C253" s="648" t="s">
        <v>795</v>
      </c>
      <c r="D253" s="653">
        <v>581</v>
      </c>
      <c r="E253" s="654">
        <v>10</v>
      </c>
      <c r="F253" s="567">
        <v>0</v>
      </c>
      <c r="G253" s="567">
        <v>28</v>
      </c>
      <c r="H253" s="569">
        <v>13</v>
      </c>
      <c r="I253" s="654">
        <v>0</v>
      </c>
      <c r="J253" s="567">
        <v>0</v>
      </c>
      <c r="K253" s="567">
        <v>0</v>
      </c>
      <c r="L253" s="569">
        <v>0</v>
      </c>
      <c r="M253" s="655">
        <v>0</v>
      </c>
      <c r="N253" s="656">
        <v>0</v>
      </c>
      <c r="O253" s="649">
        <v>0</v>
      </c>
      <c r="P253" s="649">
        <f t="shared" si="104"/>
        <v>0</v>
      </c>
      <c r="Q253" s="649">
        <f t="shared" si="105"/>
        <v>0</v>
      </c>
      <c r="R253" s="649">
        <f t="shared" si="106"/>
        <v>0</v>
      </c>
      <c r="S253" s="660">
        <v>0</v>
      </c>
      <c r="T253" s="649">
        <f t="shared" si="107"/>
        <v>0</v>
      </c>
      <c r="U253" s="649">
        <f t="shared" si="108"/>
        <v>0</v>
      </c>
      <c r="V253" s="650">
        <f t="shared" si="109"/>
        <v>0</v>
      </c>
      <c r="W253" s="655">
        <v>0</v>
      </c>
      <c r="X253" s="656">
        <v>0</v>
      </c>
      <c r="Y253" s="661">
        <v>0</v>
      </c>
      <c r="Z253" s="649">
        <f t="shared" si="110"/>
        <v>0</v>
      </c>
      <c r="AA253" s="649">
        <f t="shared" si="111"/>
        <v>0</v>
      </c>
      <c r="AB253" s="649">
        <f t="shared" si="112"/>
        <v>0</v>
      </c>
      <c r="AC253" s="661">
        <v>0</v>
      </c>
      <c r="AD253" s="649">
        <f t="shared" si="113"/>
        <v>0</v>
      </c>
      <c r="AE253" s="649">
        <f t="shared" si="114"/>
        <v>0</v>
      </c>
      <c r="AF253" s="650">
        <f t="shared" si="115"/>
        <v>0</v>
      </c>
      <c r="AG253" s="655">
        <v>0</v>
      </c>
      <c r="AH253" s="656">
        <v>0</v>
      </c>
      <c r="AI253" s="661">
        <v>0</v>
      </c>
      <c r="AJ253" s="649">
        <f t="shared" si="116"/>
        <v>0</v>
      </c>
      <c r="AK253" s="649">
        <f t="shared" si="117"/>
        <v>0</v>
      </c>
      <c r="AL253" s="649">
        <f t="shared" si="118"/>
        <v>0</v>
      </c>
      <c r="AM253" s="661">
        <v>0</v>
      </c>
      <c r="AN253" s="649">
        <f t="shared" si="119"/>
        <v>0</v>
      </c>
      <c r="AO253" s="649">
        <f t="shared" si="120"/>
        <v>0</v>
      </c>
      <c r="AP253" s="650">
        <f t="shared" si="121"/>
        <v>0</v>
      </c>
      <c r="AQ253" s="655">
        <v>0</v>
      </c>
      <c r="AR253" s="656">
        <v>0</v>
      </c>
      <c r="AS253" s="661">
        <v>0</v>
      </c>
      <c r="AT253" s="649">
        <f t="shared" si="122"/>
        <v>0</v>
      </c>
      <c r="AU253" s="649">
        <f t="shared" si="123"/>
        <v>0</v>
      </c>
      <c r="AV253" s="649">
        <f t="shared" si="124"/>
        <v>0</v>
      </c>
      <c r="AW253" s="661">
        <v>0</v>
      </c>
      <c r="AX253" s="649">
        <f t="shared" si="125"/>
        <v>0</v>
      </c>
      <c r="AY253" s="649">
        <f t="shared" si="126"/>
        <v>0</v>
      </c>
      <c r="AZ253" s="650">
        <f t="shared" si="127"/>
        <v>0</v>
      </c>
      <c r="BA253" s="651">
        <v>1.9</v>
      </c>
      <c r="BB253" s="649">
        <f t="shared" si="128"/>
        <v>19</v>
      </c>
      <c r="BC253" s="649">
        <f t="shared" si="129"/>
        <v>0</v>
      </c>
      <c r="BD253" s="649">
        <f t="shared" si="130"/>
        <v>53.199999999999996</v>
      </c>
      <c r="BE253" s="650">
        <f t="shared" si="131"/>
        <v>24.7</v>
      </c>
      <c r="BF253" s="651">
        <v>1.0900000000000001</v>
      </c>
      <c r="BG253" s="649">
        <f t="shared" si="132"/>
        <v>10.9</v>
      </c>
      <c r="BH253" s="649">
        <f t="shared" si="133"/>
        <v>0</v>
      </c>
      <c r="BI253" s="649">
        <f t="shared" si="134"/>
        <v>30.520000000000003</v>
      </c>
      <c r="BJ253" s="650">
        <f t="shared" si="135"/>
        <v>14.170000000000002</v>
      </c>
      <c r="BK253" s="674">
        <v>0</v>
      </c>
      <c r="BL253" s="674">
        <v>0</v>
      </c>
      <c r="BM253" s="675">
        <v>0</v>
      </c>
      <c r="BN253" s="675">
        <v>0</v>
      </c>
      <c r="BO253" s="662">
        <v>0</v>
      </c>
      <c r="BP253" s="662">
        <v>0</v>
      </c>
      <c r="BQ253" s="662">
        <v>0</v>
      </c>
      <c r="BR253" s="675">
        <v>0</v>
      </c>
      <c r="BS253" s="652">
        <f t="shared" si="136"/>
        <v>0</v>
      </c>
      <c r="BT253" s="650">
        <f t="shared" si="137"/>
        <v>0</v>
      </c>
      <c r="BV253" s="668"/>
      <c r="BW253" s="674"/>
      <c r="BX253" s="674"/>
      <c r="BY253" s="675"/>
      <c r="BZ253" s="675"/>
      <c r="CA253" s="662"/>
      <c r="CB253" s="662"/>
      <c r="CC253" s="662"/>
      <c r="CD253" s="675"/>
      <c r="CF253" s="671"/>
      <c r="CG253" s="661"/>
      <c r="CH253" s="661"/>
      <c r="CI253" s="661"/>
      <c r="CJ253" s="88"/>
      <c r="CK253" s="86"/>
      <c r="CL253" s="86"/>
      <c r="CM253" s="87"/>
      <c r="CN253" s="86"/>
      <c r="CO253" s="86"/>
      <c r="CP253" s="86"/>
      <c r="CQ253" s="87"/>
    </row>
    <row r="254" spans="1:95" ht="17.25" customHeight="1" x14ac:dyDescent="0.25">
      <c r="A254" s="664">
        <v>249</v>
      </c>
      <c r="B254" s="647" t="s">
        <v>205</v>
      </c>
      <c r="C254" s="648" t="s">
        <v>796</v>
      </c>
      <c r="D254" s="653">
        <v>1279</v>
      </c>
      <c r="E254" s="654">
        <v>24</v>
      </c>
      <c r="F254" s="567">
        <v>0</v>
      </c>
      <c r="G254" s="567">
        <v>53</v>
      </c>
      <c r="H254" s="569">
        <v>41</v>
      </c>
      <c r="I254" s="654">
        <v>24</v>
      </c>
      <c r="J254" s="567">
        <v>0</v>
      </c>
      <c r="K254" s="567">
        <v>53</v>
      </c>
      <c r="L254" s="569">
        <v>37</v>
      </c>
      <c r="M254" s="655">
        <v>0</v>
      </c>
      <c r="N254" s="656">
        <v>0</v>
      </c>
      <c r="O254" s="649">
        <v>328716.85702515201</v>
      </c>
      <c r="P254" s="649">
        <f t="shared" si="104"/>
        <v>13696.535709381335</v>
      </c>
      <c r="Q254" s="649">
        <f t="shared" si="105"/>
        <v>0</v>
      </c>
      <c r="R254" s="649">
        <f t="shared" si="106"/>
        <v>0</v>
      </c>
      <c r="S254" s="660">
        <v>0</v>
      </c>
      <c r="T254" s="649">
        <f t="shared" si="107"/>
        <v>0</v>
      </c>
      <c r="U254" s="649">
        <f t="shared" si="108"/>
        <v>0</v>
      </c>
      <c r="V254" s="650">
        <f t="shared" si="109"/>
        <v>0</v>
      </c>
      <c r="W254" s="655">
        <v>0</v>
      </c>
      <c r="X254" s="656">
        <v>0</v>
      </c>
      <c r="Y254" s="661">
        <v>0</v>
      </c>
      <c r="Z254" s="649">
        <f t="shared" si="110"/>
        <v>0</v>
      </c>
      <c r="AA254" s="649">
        <f t="shared" si="111"/>
        <v>0</v>
      </c>
      <c r="AB254" s="649">
        <f t="shared" si="112"/>
        <v>0</v>
      </c>
      <c r="AC254" s="661">
        <v>0</v>
      </c>
      <c r="AD254" s="649">
        <f t="shared" si="113"/>
        <v>0</v>
      </c>
      <c r="AE254" s="649">
        <f t="shared" si="114"/>
        <v>0</v>
      </c>
      <c r="AF254" s="650">
        <f t="shared" si="115"/>
        <v>0</v>
      </c>
      <c r="AG254" s="655">
        <v>0</v>
      </c>
      <c r="AH254" s="656">
        <v>0</v>
      </c>
      <c r="AI254" s="661">
        <v>729467.12693570799</v>
      </c>
      <c r="AJ254" s="649">
        <f t="shared" si="116"/>
        <v>13763.53069690015</v>
      </c>
      <c r="AK254" s="649">
        <f t="shared" si="117"/>
        <v>0</v>
      </c>
      <c r="AL254" s="649">
        <f t="shared" si="118"/>
        <v>0</v>
      </c>
      <c r="AM254" s="661">
        <v>71447.053086386004</v>
      </c>
      <c r="AN254" s="649">
        <f t="shared" si="119"/>
        <v>1348.0576054035096</v>
      </c>
      <c r="AO254" s="649">
        <f t="shared" si="120"/>
        <v>0</v>
      </c>
      <c r="AP254" s="650">
        <f t="shared" si="121"/>
        <v>0</v>
      </c>
      <c r="AQ254" s="655">
        <v>0</v>
      </c>
      <c r="AR254" s="656">
        <v>0</v>
      </c>
      <c r="AS254" s="661">
        <v>588296.56320247403</v>
      </c>
      <c r="AT254" s="649">
        <f t="shared" si="122"/>
        <v>15899.907113580379</v>
      </c>
      <c r="AU254" s="649">
        <f t="shared" si="123"/>
        <v>0</v>
      </c>
      <c r="AV254" s="649">
        <f t="shared" si="124"/>
        <v>0</v>
      </c>
      <c r="AW254" s="661">
        <v>0</v>
      </c>
      <c r="AX254" s="649">
        <f t="shared" si="125"/>
        <v>0</v>
      </c>
      <c r="AY254" s="649">
        <f t="shared" si="126"/>
        <v>0</v>
      </c>
      <c r="AZ254" s="650">
        <f t="shared" si="127"/>
        <v>0</v>
      </c>
      <c r="BA254" s="651">
        <v>2.14</v>
      </c>
      <c r="BB254" s="649">
        <f t="shared" si="128"/>
        <v>51.36</v>
      </c>
      <c r="BC254" s="649">
        <f t="shared" si="129"/>
        <v>0</v>
      </c>
      <c r="BD254" s="649">
        <f t="shared" si="130"/>
        <v>113.42</v>
      </c>
      <c r="BE254" s="650">
        <f t="shared" si="131"/>
        <v>87.740000000000009</v>
      </c>
      <c r="BF254" s="651">
        <v>1</v>
      </c>
      <c r="BG254" s="649">
        <f t="shared" si="132"/>
        <v>24</v>
      </c>
      <c r="BH254" s="649">
        <f t="shared" si="133"/>
        <v>0</v>
      </c>
      <c r="BI254" s="649">
        <f t="shared" si="134"/>
        <v>53</v>
      </c>
      <c r="BJ254" s="650">
        <f t="shared" si="135"/>
        <v>41</v>
      </c>
      <c r="BK254" s="674">
        <v>2.0391253982044599</v>
      </c>
      <c r="BL254" s="674">
        <v>0</v>
      </c>
      <c r="BM254" s="675">
        <v>0</v>
      </c>
      <c r="BN254" s="675">
        <v>0</v>
      </c>
      <c r="BO254" s="662">
        <v>4.52509481610194</v>
      </c>
      <c r="BP254" s="662">
        <v>0.44320666087459998</v>
      </c>
      <c r="BQ254" s="662">
        <v>3.6493731248189998</v>
      </c>
      <c r="BR254" s="675">
        <v>0</v>
      </c>
      <c r="BS254" s="652">
        <f t="shared" si="136"/>
        <v>10.6568</v>
      </c>
      <c r="BT254" s="650">
        <f t="shared" si="137"/>
        <v>1717927.6002497221</v>
      </c>
      <c r="BV254" s="668"/>
      <c r="BW254" s="674"/>
      <c r="BX254" s="674"/>
      <c r="BY254" s="675"/>
      <c r="BZ254" s="675"/>
      <c r="CA254" s="662"/>
      <c r="CB254" s="662"/>
      <c r="CC254" s="662"/>
      <c r="CD254" s="675"/>
      <c r="CF254" s="671"/>
      <c r="CG254" s="661"/>
      <c r="CH254" s="661"/>
      <c r="CI254" s="661"/>
      <c r="CJ254" s="88"/>
      <c r="CK254" s="86"/>
      <c r="CL254" s="86"/>
      <c r="CM254" s="87"/>
      <c r="CN254" s="86"/>
      <c r="CO254" s="86"/>
      <c r="CP254" s="86"/>
      <c r="CQ254" s="87"/>
    </row>
    <row r="255" spans="1:95" ht="17.25" customHeight="1" x14ac:dyDescent="0.25">
      <c r="A255" s="664">
        <v>250</v>
      </c>
      <c r="B255" s="647" t="s">
        <v>206</v>
      </c>
      <c r="C255" s="648" t="s">
        <v>797</v>
      </c>
      <c r="D255" s="653">
        <v>2298</v>
      </c>
      <c r="E255" s="654">
        <v>39</v>
      </c>
      <c r="F255" s="567">
        <v>0</v>
      </c>
      <c r="G255" s="567">
        <v>134</v>
      </c>
      <c r="H255" s="569">
        <v>67</v>
      </c>
      <c r="I255" s="654">
        <v>39</v>
      </c>
      <c r="J255" s="567">
        <v>0</v>
      </c>
      <c r="K255" s="567">
        <v>136</v>
      </c>
      <c r="L255" s="569">
        <v>62</v>
      </c>
      <c r="M255" s="655">
        <v>0</v>
      </c>
      <c r="N255" s="656">
        <v>0</v>
      </c>
      <c r="O255" s="649">
        <v>351156.30261224002</v>
      </c>
      <c r="P255" s="649">
        <f t="shared" si="104"/>
        <v>9004.0077592882062</v>
      </c>
      <c r="Q255" s="649">
        <f t="shared" si="105"/>
        <v>0</v>
      </c>
      <c r="R255" s="649">
        <f t="shared" si="106"/>
        <v>0</v>
      </c>
      <c r="S255" s="660">
        <v>0</v>
      </c>
      <c r="T255" s="649">
        <f t="shared" si="107"/>
        <v>0</v>
      </c>
      <c r="U255" s="649">
        <f t="shared" si="108"/>
        <v>0</v>
      </c>
      <c r="V255" s="650">
        <f t="shared" si="109"/>
        <v>0</v>
      </c>
      <c r="W255" s="655">
        <v>0</v>
      </c>
      <c r="X255" s="656">
        <v>0</v>
      </c>
      <c r="Y255" s="661">
        <v>0</v>
      </c>
      <c r="Z255" s="649">
        <f t="shared" si="110"/>
        <v>0</v>
      </c>
      <c r="AA255" s="649">
        <f t="shared" si="111"/>
        <v>0</v>
      </c>
      <c r="AB255" s="649">
        <f t="shared" si="112"/>
        <v>0</v>
      </c>
      <c r="AC255" s="661">
        <v>0</v>
      </c>
      <c r="AD255" s="649">
        <f t="shared" si="113"/>
        <v>0</v>
      </c>
      <c r="AE255" s="649">
        <f t="shared" si="114"/>
        <v>0</v>
      </c>
      <c r="AF255" s="650">
        <f t="shared" si="115"/>
        <v>0</v>
      </c>
      <c r="AG255" s="655">
        <v>2</v>
      </c>
      <c r="AH255" s="656">
        <v>0</v>
      </c>
      <c r="AI255" s="661">
        <v>1427955.7476156901</v>
      </c>
      <c r="AJ255" s="649">
        <f t="shared" si="116"/>
        <v>10499.674614821251</v>
      </c>
      <c r="AK255" s="649">
        <f t="shared" si="117"/>
        <v>20999.349229642503</v>
      </c>
      <c r="AL255" s="649">
        <f t="shared" si="118"/>
        <v>0</v>
      </c>
      <c r="AM255" s="661">
        <v>0</v>
      </c>
      <c r="AN255" s="649">
        <f t="shared" si="119"/>
        <v>0</v>
      </c>
      <c r="AO255" s="649">
        <f t="shared" si="120"/>
        <v>0</v>
      </c>
      <c r="AP255" s="650">
        <f t="shared" si="121"/>
        <v>0</v>
      </c>
      <c r="AQ255" s="655">
        <v>0</v>
      </c>
      <c r="AR255" s="656">
        <v>0</v>
      </c>
      <c r="AS255" s="661">
        <v>887441.47491758503</v>
      </c>
      <c r="AT255" s="649">
        <f t="shared" si="122"/>
        <v>14313.572176090081</v>
      </c>
      <c r="AU255" s="649">
        <f t="shared" si="123"/>
        <v>0</v>
      </c>
      <c r="AV255" s="649">
        <f t="shared" si="124"/>
        <v>0</v>
      </c>
      <c r="AW255" s="661">
        <v>0</v>
      </c>
      <c r="AX255" s="649">
        <f t="shared" si="125"/>
        <v>0</v>
      </c>
      <c r="AY255" s="649">
        <f t="shared" si="126"/>
        <v>0</v>
      </c>
      <c r="AZ255" s="650">
        <f t="shared" si="127"/>
        <v>0</v>
      </c>
      <c r="BA255" s="651">
        <v>1.84</v>
      </c>
      <c r="BB255" s="649">
        <f t="shared" si="128"/>
        <v>71.760000000000005</v>
      </c>
      <c r="BC255" s="649">
        <f t="shared" si="129"/>
        <v>0</v>
      </c>
      <c r="BD255" s="649">
        <f t="shared" si="130"/>
        <v>246.56</v>
      </c>
      <c r="BE255" s="650">
        <f t="shared" si="131"/>
        <v>123.28</v>
      </c>
      <c r="BF255" s="651">
        <v>1.1100000000000001</v>
      </c>
      <c r="BG255" s="649">
        <f t="shared" si="132"/>
        <v>43.290000000000006</v>
      </c>
      <c r="BH255" s="649">
        <f t="shared" si="133"/>
        <v>0</v>
      </c>
      <c r="BI255" s="649">
        <f t="shared" si="134"/>
        <v>148.74</v>
      </c>
      <c r="BJ255" s="650">
        <f t="shared" si="135"/>
        <v>74.37</v>
      </c>
      <c r="BK255" s="674">
        <v>2.1783237460846099</v>
      </c>
      <c r="BL255" s="674">
        <v>0</v>
      </c>
      <c r="BM255" s="675">
        <v>0</v>
      </c>
      <c r="BN255" s="675">
        <v>0</v>
      </c>
      <c r="BO255" s="662">
        <v>8.8580210300939708</v>
      </c>
      <c r="BP255" s="662">
        <v>0</v>
      </c>
      <c r="BQ255" s="662">
        <v>5.5050552238214197</v>
      </c>
      <c r="BR255" s="675">
        <v>0</v>
      </c>
      <c r="BS255" s="652">
        <f t="shared" si="136"/>
        <v>16.541399999999999</v>
      </c>
      <c r="BT255" s="650">
        <f t="shared" si="137"/>
        <v>2666553.5251455177</v>
      </c>
      <c r="BV255" s="668"/>
      <c r="BW255" s="674"/>
      <c r="BX255" s="674"/>
      <c r="BY255" s="675"/>
      <c r="BZ255" s="675"/>
      <c r="CA255" s="662"/>
      <c r="CB255" s="662"/>
      <c r="CC255" s="662"/>
      <c r="CD255" s="675"/>
      <c r="CF255" s="671"/>
      <c r="CG255" s="661"/>
      <c r="CH255" s="661"/>
      <c r="CI255" s="661"/>
      <c r="CJ255" s="88"/>
      <c r="CK255" s="86"/>
      <c r="CL255" s="86"/>
      <c r="CM255" s="87"/>
      <c r="CN255" s="86"/>
      <c r="CO255" s="86"/>
      <c r="CP255" s="86"/>
      <c r="CQ255" s="87"/>
    </row>
    <row r="256" spans="1:95" ht="17.25" customHeight="1" x14ac:dyDescent="0.25">
      <c r="A256" s="664">
        <v>251</v>
      </c>
      <c r="B256" s="647" t="s">
        <v>207</v>
      </c>
      <c r="C256" s="648" t="s">
        <v>798</v>
      </c>
      <c r="D256" s="653">
        <v>1337</v>
      </c>
      <c r="E256" s="654">
        <v>36</v>
      </c>
      <c r="F256" s="567">
        <v>0</v>
      </c>
      <c r="G256" s="567">
        <v>80</v>
      </c>
      <c r="H256" s="569">
        <v>37</v>
      </c>
      <c r="I256" s="654">
        <v>37</v>
      </c>
      <c r="J256" s="567">
        <v>0</v>
      </c>
      <c r="K256" s="567">
        <v>82</v>
      </c>
      <c r="L256" s="569">
        <v>0</v>
      </c>
      <c r="M256" s="655">
        <v>1</v>
      </c>
      <c r="N256" s="656">
        <v>0</v>
      </c>
      <c r="O256" s="649">
        <v>501891.01351304603</v>
      </c>
      <c r="P256" s="649">
        <f t="shared" si="104"/>
        <v>13564.621986839082</v>
      </c>
      <c r="Q256" s="649">
        <f t="shared" si="105"/>
        <v>13564.621986839082</v>
      </c>
      <c r="R256" s="649">
        <f t="shared" si="106"/>
        <v>0</v>
      </c>
      <c r="S256" s="660">
        <v>0</v>
      </c>
      <c r="T256" s="649">
        <f t="shared" si="107"/>
        <v>0</v>
      </c>
      <c r="U256" s="649">
        <f t="shared" si="108"/>
        <v>0</v>
      </c>
      <c r="V256" s="650">
        <f t="shared" si="109"/>
        <v>0</v>
      </c>
      <c r="W256" s="655">
        <v>0</v>
      </c>
      <c r="X256" s="656">
        <v>0</v>
      </c>
      <c r="Y256" s="661">
        <v>0</v>
      </c>
      <c r="Z256" s="649">
        <f t="shared" si="110"/>
        <v>0</v>
      </c>
      <c r="AA256" s="649">
        <f t="shared" si="111"/>
        <v>0</v>
      </c>
      <c r="AB256" s="649">
        <f t="shared" si="112"/>
        <v>0</v>
      </c>
      <c r="AC256" s="661">
        <v>0</v>
      </c>
      <c r="AD256" s="649">
        <f t="shared" si="113"/>
        <v>0</v>
      </c>
      <c r="AE256" s="649">
        <f t="shared" si="114"/>
        <v>0</v>
      </c>
      <c r="AF256" s="650">
        <f t="shared" si="115"/>
        <v>0</v>
      </c>
      <c r="AG256" s="655">
        <v>2</v>
      </c>
      <c r="AH256" s="656">
        <v>0</v>
      </c>
      <c r="AI256" s="661">
        <v>948549.41731486295</v>
      </c>
      <c r="AJ256" s="649">
        <f t="shared" si="116"/>
        <v>11567.675820912962</v>
      </c>
      <c r="AK256" s="649">
        <f t="shared" si="117"/>
        <v>23135.351641825924</v>
      </c>
      <c r="AL256" s="649">
        <f t="shared" si="118"/>
        <v>0</v>
      </c>
      <c r="AM256" s="661">
        <v>0</v>
      </c>
      <c r="AN256" s="649">
        <f t="shared" si="119"/>
        <v>0</v>
      </c>
      <c r="AO256" s="649">
        <f t="shared" si="120"/>
        <v>0</v>
      </c>
      <c r="AP256" s="650">
        <f t="shared" si="121"/>
        <v>0</v>
      </c>
      <c r="AQ256" s="655">
        <v>0</v>
      </c>
      <c r="AR256" s="656">
        <v>0</v>
      </c>
      <c r="AS256" s="661">
        <v>0</v>
      </c>
      <c r="AT256" s="649">
        <f t="shared" si="122"/>
        <v>0</v>
      </c>
      <c r="AU256" s="649">
        <f t="shared" si="123"/>
        <v>0</v>
      </c>
      <c r="AV256" s="649">
        <f t="shared" si="124"/>
        <v>0</v>
      </c>
      <c r="AW256" s="661">
        <v>0</v>
      </c>
      <c r="AX256" s="649">
        <f t="shared" si="125"/>
        <v>0</v>
      </c>
      <c r="AY256" s="649">
        <f t="shared" si="126"/>
        <v>0</v>
      </c>
      <c r="AZ256" s="650">
        <f t="shared" si="127"/>
        <v>0</v>
      </c>
      <c r="BA256" s="651">
        <v>1.88</v>
      </c>
      <c r="BB256" s="649">
        <f t="shared" si="128"/>
        <v>67.679999999999993</v>
      </c>
      <c r="BC256" s="649">
        <f t="shared" si="129"/>
        <v>0</v>
      </c>
      <c r="BD256" s="649">
        <f t="shared" si="130"/>
        <v>150.39999999999998</v>
      </c>
      <c r="BE256" s="650">
        <f t="shared" si="131"/>
        <v>69.56</v>
      </c>
      <c r="BF256" s="651">
        <v>1.03</v>
      </c>
      <c r="BG256" s="649">
        <f t="shared" si="132"/>
        <v>37.08</v>
      </c>
      <c r="BH256" s="649">
        <f t="shared" si="133"/>
        <v>0</v>
      </c>
      <c r="BI256" s="649">
        <f t="shared" si="134"/>
        <v>82.4</v>
      </c>
      <c r="BJ256" s="650">
        <f t="shared" si="135"/>
        <v>38.11</v>
      </c>
      <c r="BK256" s="674">
        <v>3.1133745985735102</v>
      </c>
      <c r="BL256" s="674">
        <v>0</v>
      </c>
      <c r="BM256" s="675">
        <v>0</v>
      </c>
      <c r="BN256" s="675">
        <v>0</v>
      </c>
      <c r="BO256" s="662">
        <v>5.8841254014264903</v>
      </c>
      <c r="BP256" s="662">
        <v>0</v>
      </c>
      <c r="BQ256" s="662">
        <v>0</v>
      </c>
      <c r="BR256" s="675">
        <v>0</v>
      </c>
      <c r="BS256" s="652">
        <f t="shared" si="136"/>
        <v>8.9975000000000005</v>
      </c>
      <c r="BT256" s="650">
        <f t="shared" si="137"/>
        <v>1450440.4308279103</v>
      </c>
      <c r="BV256" s="668"/>
      <c r="BW256" s="674"/>
      <c r="BX256" s="674"/>
      <c r="BY256" s="675"/>
      <c r="BZ256" s="675"/>
      <c r="CA256" s="662"/>
      <c r="CB256" s="662"/>
      <c r="CC256" s="662"/>
      <c r="CD256" s="675"/>
      <c r="CF256" s="671"/>
      <c r="CG256" s="661"/>
      <c r="CH256" s="661"/>
      <c r="CI256" s="661"/>
      <c r="CJ256" s="88"/>
      <c r="CK256" s="86"/>
      <c r="CL256" s="86"/>
      <c r="CM256" s="87"/>
      <c r="CN256" s="86"/>
      <c r="CO256" s="86"/>
      <c r="CP256" s="86"/>
      <c r="CQ256" s="87"/>
    </row>
    <row r="257" spans="1:95" ht="17.25" customHeight="1" x14ac:dyDescent="0.25">
      <c r="A257" s="664">
        <v>252</v>
      </c>
      <c r="B257" s="647" t="s">
        <v>208</v>
      </c>
      <c r="C257" s="648" t="s">
        <v>799</v>
      </c>
      <c r="D257" s="653">
        <v>3141</v>
      </c>
      <c r="E257" s="654">
        <v>51</v>
      </c>
      <c r="F257" s="567">
        <v>0</v>
      </c>
      <c r="G257" s="567">
        <v>169</v>
      </c>
      <c r="H257" s="569">
        <v>65</v>
      </c>
      <c r="I257" s="654">
        <v>51</v>
      </c>
      <c r="J257" s="567">
        <v>0</v>
      </c>
      <c r="K257" s="567">
        <v>169</v>
      </c>
      <c r="L257" s="569">
        <v>98</v>
      </c>
      <c r="M257" s="655">
        <v>0</v>
      </c>
      <c r="N257" s="656">
        <v>0</v>
      </c>
      <c r="O257" s="649">
        <v>573246.46289057401</v>
      </c>
      <c r="P257" s="649">
        <f t="shared" si="104"/>
        <v>11240.126723344589</v>
      </c>
      <c r="Q257" s="649">
        <f t="shared" si="105"/>
        <v>0</v>
      </c>
      <c r="R257" s="649">
        <f t="shared" si="106"/>
        <v>0</v>
      </c>
      <c r="S257" s="660">
        <v>12095.790046438</v>
      </c>
      <c r="T257" s="649">
        <f t="shared" si="107"/>
        <v>237.17235385172549</v>
      </c>
      <c r="U257" s="649">
        <f t="shared" si="108"/>
        <v>0</v>
      </c>
      <c r="V257" s="650">
        <f t="shared" si="109"/>
        <v>0</v>
      </c>
      <c r="W257" s="655">
        <v>0</v>
      </c>
      <c r="X257" s="656">
        <v>0</v>
      </c>
      <c r="Y257" s="661">
        <v>0</v>
      </c>
      <c r="Z257" s="649">
        <f t="shared" si="110"/>
        <v>0</v>
      </c>
      <c r="AA257" s="649">
        <f t="shared" si="111"/>
        <v>0</v>
      </c>
      <c r="AB257" s="649">
        <f t="shared" si="112"/>
        <v>0</v>
      </c>
      <c r="AC257" s="661">
        <v>0</v>
      </c>
      <c r="AD257" s="649">
        <f t="shared" si="113"/>
        <v>0</v>
      </c>
      <c r="AE257" s="649">
        <f t="shared" si="114"/>
        <v>0</v>
      </c>
      <c r="AF257" s="650">
        <f t="shared" si="115"/>
        <v>0</v>
      </c>
      <c r="AG257" s="655">
        <v>0</v>
      </c>
      <c r="AH257" s="656">
        <v>0</v>
      </c>
      <c r="AI257" s="661">
        <v>1832316.4473607601</v>
      </c>
      <c r="AJ257" s="649">
        <f t="shared" si="116"/>
        <v>10842.109155980828</v>
      </c>
      <c r="AK257" s="649">
        <f t="shared" si="117"/>
        <v>0</v>
      </c>
      <c r="AL257" s="649">
        <f t="shared" si="118"/>
        <v>0</v>
      </c>
      <c r="AM257" s="661">
        <v>1199922.7016656599</v>
      </c>
      <c r="AN257" s="649">
        <f t="shared" si="119"/>
        <v>7100.134329382603</v>
      </c>
      <c r="AO257" s="649">
        <f t="shared" si="120"/>
        <v>0</v>
      </c>
      <c r="AP257" s="650">
        <f t="shared" si="121"/>
        <v>0</v>
      </c>
      <c r="AQ257" s="655">
        <v>0</v>
      </c>
      <c r="AR257" s="656">
        <v>0</v>
      </c>
      <c r="AS257" s="661">
        <v>1696390.6353640701</v>
      </c>
      <c r="AT257" s="649">
        <f t="shared" si="122"/>
        <v>17310.108524123163</v>
      </c>
      <c r="AU257" s="649">
        <f t="shared" si="123"/>
        <v>0</v>
      </c>
      <c r="AV257" s="649">
        <f t="shared" si="124"/>
        <v>0</v>
      </c>
      <c r="AW257" s="661">
        <v>0</v>
      </c>
      <c r="AX257" s="649">
        <f t="shared" si="125"/>
        <v>0</v>
      </c>
      <c r="AY257" s="649">
        <f t="shared" si="126"/>
        <v>0</v>
      </c>
      <c r="AZ257" s="650">
        <f t="shared" si="127"/>
        <v>0</v>
      </c>
      <c r="BA257" s="651">
        <v>1.77</v>
      </c>
      <c r="BB257" s="649">
        <f t="shared" si="128"/>
        <v>90.27</v>
      </c>
      <c r="BC257" s="649">
        <f t="shared" si="129"/>
        <v>0</v>
      </c>
      <c r="BD257" s="649">
        <f t="shared" si="130"/>
        <v>299.13</v>
      </c>
      <c r="BE257" s="650">
        <f t="shared" si="131"/>
        <v>115.05</v>
      </c>
      <c r="BF257" s="651">
        <v>1.18</v>
      </c>
      <c r="BG257" s="649">
        <f t="shared" si="132"/>
        <v>60.18</v>
      </c>
      <c r="BH257" s="649">
        <f t="shared" si="133"/>
        <v>0</v>
      </c>
      <c r="BI257" s="649">
        <f t="shared" si="134"/>
        <v>199.42</v>
      </c>
      <c r="BJ257" s="650">
        <f t="shared" si="135"/>
        <v>76.7</v>
      </c>
      <c r="BK257" s="674">
        <v>3.55601301524247</v>
      </c>
      <c r="BL257" s="674">
        <v>7.5033671586709996E-2</v>
      </c>
      <c r="BM257" s="675">
        <v>0</v>
      </c>
      <c r="BN257" s="675">
        <v>0</v>
      </c>
      <c r="BO257" s="662">
        <v>11.366386984757501</v>
      </c>
      <c r="BP257" s="662">
        <v>7.4434663284132796</v>
      </c>
      <c r="BQ257" s="662">
        <v>10.523199999999999</v>
      </c>
      <c r="BR257" s="675">
        <v>0</v>
      </c>
      <c r="BS257" s="652">
        <f t="shared" si="136"/>
        <v>32.964099999999959</v>
      </c>
      <c r="BT257" s="650">
        <f t="shared" si="137"/>
        <v>5313972.0373275084</v>
      </c>
      <c r="BV257" s="668"/>
      <c r="BW257" s="674"/>
      <c r="BX257" s="674"/>
      <c r="BY257" s="675"/>
      <c r="BZ257" s="675"/>
      <c r="CA257" s="662"/>
      <c r="CB257" s="662"/>
      <c r="CC257" s="662"/>
      <c r="CD257" s="675"/>
      <c r="CF257" s="671"/>
      <c r="CG257" s="661"/>
      <c r="CH257" s="661"/>
      <c r="CI257" s="661"/>
      <c r="CJ257" s="88"/>
      <c r="CK257" s="86"/>
      <c r="CL257" s="86"/>
      <c r="CM257" s="87"/>
      <c r="CN257" s="86"/>
      <c r="CO257" s="86"/>
      <c r="CP257" s="86"/>
      <c r="CQ257" s="87"/>
    </row>
    <row r="258" spans="1:95" ht="17.25" customHeight="1" x14ac:dyDescent="0.25">
      <c r="A258" s="664">
        <v>253</v>
      </c>
      <c r="B258" s="647" t="s">
        <v>209</v>
      </c>
      <c r="C258" s="648" t="s">
        <v>800</v>
      </c>
      <c r="D258" s="653">
        <v>1045</v>
      </c>
      <c r="E258" s="654">
        <v>16</v>
      </c>
      <c r="F258" s="567">
        <v>0</v>
      </c>
      <c r="G258" s="567">
        <v>59</v>
      </c>
      <c r="H258" s="569">
        <v>20</v>
      </c>
      <c r="I258" s="654">
        <v>16</v>
      </c>
      <c r="J258" s="567">
        <v>0</v>
      </c>
      <c r="K258" s="567">
        <v>60</v>
      </c>
      <c r="L258" s="569">
        <v>11</v>
      </c>
      <c r="M258" s="655">
        <v>0</v>
      </c>
      <c r="N258" s="656">
        <v>0</v>
      </c>
      <c r="O258" s="649">
        <v>225341.39929294001</v>
      </c>
      <c r="P258" s="649">
        <f t="shared" si="104"/>
        <v>14083.837455808751</v>
      </c>
      <c r="Q258" s="649">
        <f t="shared" si="105"/>
        <v>0</v>
      </c>
      <c r="R258" s="649">
        <f t="shared" si="106"/>
        <v>0</v>
      </c>
      <c r="S258" s="660">
        <v>0</v>
      </c>
      <c r="T258" s="649">
        <f t="shared" si="107"/>
        <v>0</v>
      </c>
      <c r="U258" s="649">
        <f t="shared" si="108"/>
        <v>0</v>
      </c>
      <c r="V258" s="650">
        <f t="shared" si="109"/>
        <v>0</v>
      </c>
      <c r="W258" s="655">
        <v>0</v>
      </c>
      <c r="X258" s="656">
        <v>0</v>
      </c>
      <c r="Y258" s="661">
        <v>0</v>
      </c>
      <c r="Z258" s="649">
        <f t="shared" si="110"/>
        <v>0</v>
      </c>
      <c r="AA258" s="649">
        <f t="shared" si="111"/>
        <v>0</v>
      </c>
      <c r="AB258" s="649">
        <f t="shared" si="112"/>
        <v>0</v>
      </c>
      <c r="AC258" s="661">
        <v>0</v>
      </c>
      <c r="AD258" s="649">
        <f t="shared" si="113"/>
        <v>0</v>
      </c>
      <c r="AE258" s="649">
        <f t="shared" si="114"/>
        <v>0</v>
      </c>
      <c r="AF258" s="650">
        <f t="shared" si="115"/>
        <v>0</v>
      </c>
      <c r="AG258" s="655">
        <v>2</v>
      </c>
      <c r="AH258" s="656">
        <v>0</v>
      </c>
      <c r="AI258" s="661">
        <v>618794.63615363301</v>
      </c>
      <c r="AJ258" s="649">
        <f t="shared" si="116"/>
        <v>10313.243935893883</v>
      </c>
      <c r="AK258" s="649">
        <f t="shared" si="117"/>
        <v>20626.487871787765</v>
      </c>
      <c r="AL258" s="649">
        <f t="shared" si="118"/>
        <v>0</v>
      </c>
      <c r="AM258" s="661">
        <v>0</v>
      </c>
      <c r="AN258" s="649">
        <f t="shared" si="119"/>
        <v>0</v>
      </c>
      <c r="AO258" s="649">
        <f t="shared" si="120"/>
        <v>0</v>
      </c>
      <c r="AP258" s="650">
        <f t="shared" si="121"/>
        <v>0</v>
      </c>
      <c r="AQ258" s="655">
        <v>0</v>
      </c>
      <c r="AR258" s="656">
        <v>0</v>
      </c>
      <c r="AS258" s="661">
        <v>277511.03025584499</v>
      </c>
      <c r="AT258" s="649">
        <f t="shared" si="122"/>
        <v>25228.275477804091</v>
      </c>
      <c r="AU258" s="649">
        <f t="shared" si="123"/>
        <v>0</v>
      </c>
      <c r="AV258" s="649">
        <f t="shared" si="124"/>
        <v>0</v>
      </c>
      <c r="AW258" s="661">
        <v>0</v>
      </c>
      <c r="AX258" s="649">
        <f t="shared" si="125"/>
        <v>0</v>
      </c>
      <c r="AY258" s="649">
        <f t="shared" si="126"/>
        <v>0</v>
      </c>
      <c r="AZ258" s="650">
        <f t="shared" si="127"/>
        <v>0</v>
      </c>
      <c r="BA258" s="651">
        <v>1.85</v>
      </c>
      <c r="BB258" s="649">
        <f t="shared" si="128"/>
        <v>29.6</v>
      </c>
      <c r="BC258" s="649">
        <f t="shared" si="129"/>
        <v>0</v>
      </c>
      <c r="BD258" s="649">
        <f t="shared" si="130"/>
        <v>109.15</v>
      </c>
      <c r="BE258" s="650">
        <f t="shared" si="131"/>
        <v>37</v>
      </c>
      <c r="BF258" s="651">
        <v>1.29</v>
      </c>
      <c r="BG258" s="649">
        <f t="shared" si="132"/>
        <v>20.64</v>
      </c>
      <c r="BH258" s="649">
        <f t="shared" si="133"/>
        <v>0</v>
      </c>
      <c r="BI258" s="649">
        <f t="shared" si="134"/>
        <v>76.11</v>
      </c>
      <c r="BJ258" s="650">
        <f t="shared" si="135"/>
        <v>25.8</v>
      </c>
      <c r="BK258" s="674">
        <v>1.39785764175157</v>
      </c>
      <c r="BL258" s="674">
        <v>0</v>
      </c>
      <c r="BM258" s="675">
        <v>0</v>
      </c>
      <c r="BN258" s="675">
        <v>0</v>
      </c>
      <c r="BO258" s="662">
        <v>3.8385614606829002</v>
      </c>
      <c r="BP258" s="662">
        <v>0</v>
      </c>
      <c r="BQ258" s="662">
        <v>1.72148089756553</v>
      </c>
      <c r="BR258" s="675">
        <v>0</v>
      </c>
      <c r="BS258" s="652">
        <f t="shared" si="136"/>
        <v>6.9579000000000004</v>
      </c>
      <c r="BT258" s="650">
        <f t="shared" si="137"/>
        <v>1121647.0657024193</v>
      </c>
      <c r="BV258" s="668"/>
      <c r="BW258" s="674"/>
      <c r="BX258" s="674"/>
      <c r="BY258" s="675"/>
      <c r="BZ258" s="675"/>
      <c r="CA258" s="662"/>
      <c r="CB258" s="662"/>
      <c r="CC258" s="662"/>
      <c r="CD258" s="675"/>
      <c r="CF258" s="671"/>
      <c r="CG258" s="661"/>
      <c r="CH258" s="661"/>
      <c r="CI258" s="661"/>
      <c r="CJ258" s="88"/>
      <c r="CK258" s="86"/>
      <c r="CL258" s="86"/>
      <c r="CM258" s="87"/>
      <c r="CN258" s="86"/>
      <c r="CO258" s="86"/>
      <c r="CP258" s="86"/>
      <c r="CQ258" s="87"/>
    </row>
    <row r="259" spans="1:95" ht="17.25" customHeight="1" x14ac:dyDescent="0.25">
      <c r="A259" s="664">
        <v>254</v>
      </c>
      <c r="B259" s="647" t="s">
        <v>210</v>
      </c>
      <c r="C259" s="648" t="s">
        <v>801</v>
      </c>
      <c r="D259" s="653">
        <v>870</v>
      </c>
      <c r="E259" s="654">
        <v>19</v>
      </c>
      <c r="F259" s="567">
        <v>0</v>
      </c>
      <c r="G259" s="567">
        <v>51</v>
      </c>
      <c r="H259" s="569">
        <v>28</v>
      </c>
      <c r="I259" s="654">
        <v>20</v>
      </c>
      <c r="J259" s="567">
        <v>0</v>
      </c>
      <c r="K259" s="567">
        <v>51</v>
      </c>
      <c r="L259" s="569">
        <v>15</v>
      </c>
      <c r="M259" s="655">
        <v>0</v>
      </c>
      <c r="N259" s="656">
        <v>0</v>
      </c>
      <c r="O259" s="649">
        <v>229904.344679306</v>
      </c>
      <c r="P259" s="649">
        <f t="shared" si="104"/>
        <v>11495.217233965301</v>
      </c>
      <c r="Q259" s="649">
        <f t="shared" si="105"/>
        <v>0</v>
      </c>
      <c r="R259" s="649">
        <f t="shared" si="106"/>
        <v>0</v>
      </c>
      <c r="S259" s="660">
        <v>0</v>
      </c>
      <c r="T259" s="649">
        <f t="shared" si="107"/>
        <v>0</v>
      </c>
      <c r="U259" s="649">
        <f t="shared" si="108"/>
        <v>0</v>
      </c>
      <c r="V259" s="650">
        <f t="shared" si="109"/>
        <v>0</v>
      </c>
      <c r="W259" s="655">
        <v>0</v>
      </c>
      <c r="X259" s="656">
        <v>0</v>
      </c>
      <c r="Y259" s="661">
        <v>0</v>
      </c>
      <c r="Z259" s="649">
        <f t="shared" si="110"/>
        <v>0</v>
      </c>
      <c r="AA259" s="649">
        <f t="shared" si="111"/>
        <v>0</v>
      </c>
      <c r="AB259" s="649">
        <f t="shared" si="112"/>
        <v>0</v>
      </c>
      <c r="AC259" s="661">
        <v>0</v>
      </c>
      <c r="AD259" s="649">
        <f t="shared" si="113"/>
        <v>0</v>
      </c>
      <c r="AE259" s="649">
        <f t="shared" si="114"/>
        <v>0</v>
      </c>
      <c r="AF259" s="650">
        <f t="shared" si="115"/>
        <v>0</v>
      </c>
      <c r="AG259" s="655">
        <v>0</v>
      </c>
      <c r="AH259" s="656">
        <v>0</v>
      </c>
      <c r="AI259" s="661">
        <v>623614.88471161202</v>
      </c>
      <c r="AJ259" s="649">
        <f t="shared" si="116"/>
        <v>12227.742837482589</v>
      </c>
      <c r="AK259" s="649">
        <f t="shared" si="117"/>
        <v>0</v>
      </c>
      <c r="AL259" s="649">
        <f t="shared" si="118"/>
        <v>0</v>
      </c>
      <c r="AM259" s="661">
        <v>0</v>
      </c>
      <c r="AN259" s="649">
        <f t="shared" si="119"/>
        <v>0</v>
      </c>
      <c r="AO259" s="649">
        <f t="shared" si="120"/>
        <v>0</v>
      </c>
      <c r="AP259" s="650">
        <f t="shared" si="121"/>
        <v>0</v>
      </c>
      <c r="AQ259" s="655">
        <v>0</v>
      </c>
      <c r="AR259" s="656">
        <v>0</v>
      </c>
      <c r="AS259" s="661">
        <v>274414.82456404797</v>
      </c>
      <c r="AT259" s="649">
        <f t="shared" si="122"/>
        <v>18294.3216376032</v>
      </c>
      <c r="AU259" s="649">
        <f t="shared" si="123"/>
        <v>0</v>
      </c>
      <c r="AV259" s="649">
        <f t="shared" si="124"/>
        <v>0</v>
      </c>
      <c r="AW259" s="661">
        <v>0</v>
      </c>
      <c r="AX259" s="649">
        <f t="shared" si="125"/>
        <v>0</v>
      </c>
      <c r="AY259" s="649">
        <f t="shared" si="126"/>
        <v>0</v>
      </c>
      <c r="AZ259" s="650">
        <f t="shared" si="127"/>
        <v>0</v>
      </c>
      <c r="BA259" s="651">
        <v>1.89</v>
      </c>
      <c r="BB259" s="649">
        <f t="shared" si="128"/>
        <v>35.909999999999997</v>
      </c>
      <c r="BC259" s="649">
        <f t="shared" si="129"/>
        <v>0</v>
      </c>
      <c r="BD259" s="649">
        <f t="shared" si="130"/>
        <v>96.39</v>
      </c>
      <c r="BE259" s="650">
        <f t="shared" si="131"/>
        <v>52.919999999999995</v>
      </c>
      <c r="BF259" s="651">
        <v>1</v>
      </c>
      <c r="BG259" s="649">
        <f t="shared" si="132"/>
        <v>19</v>
      </c>
      <c r="BH259" s="649">
        <f t="shared" si="133"/>
        <v>0</v>
      </c>
      <c r="BI259" s="649">
        <f t="shared" si="134"/>
        <v>51</v>
      </c>
      <c r="BJ259" s="650">
        <f t="shared" si="135"/>
        <v>28</v>
      </c>
      <c r="BK259" s="674">
        <v>1.42616290699462</v>
      </c>
      <c r="BL259" s="674">
        <v>0</v>
      </c>
      <c r="BM259" s="675">
        <v>0</v>
      </c>
      <c r="BN259" s="675">
        <v>0</v>
      </c>
      <c r="BO259" s="662">
        <v>3.8684628516525801</v>
      </c>
      <c r="BP259" s="662">
        <v>0</v>
      </c>
      <c r="BQ259" s="662">
        <v>1.70227424135281</v>
      </c>
      <c r="BR259" s="675">
        <v>0</v>
      </c>
      <c r="BS259" s="652">
        <f t="shared" si="136"/>
        <v>6.9969000000000099</v>
      </c>
      <c r="BT259" s="650">
        <f t="shared" si="137"/>
        <v>1127934.0539549675</v>
      </c>
      <c r="BV259" s="668"/>
      <c r="BW259" s="674"/>
      <c r="BX259" s="674"/>
      <c r="BY259" s="675"/>
      <c r="BZ259" s="675"/>
      <c r="CA259" s="662"/>
      <c r="CB259" s="662"/>
      <c r="CC259" s="662"/>
      <c r="CD259" s="675"/>
      <c r="CF259" s="671"/>
      <c r="CG259" s="661"/>
      <c r="CH259" s="661"/>
      <c r="CI259" s="661"/>
      <c r="CJ259" s="88"/>
      <c r="CK259" s="86"/>
      <c r="CL259" s="86"/>
      <c r="CM259" s="87"/>
      <c r="CN259" s="86"/>
      <c r="CO259" s="86"/>
      <c r="CP259" s="86"/>
      <c r="CQ259" s="87"/>
    </row>
    <row r="260" spans="1:95" ht="17.25" customHeight="1" x14ac:dyDescent="0.25">
      <c r="A260" s="664">
        <v>255</v>
      </c>
      <c r="B260" s="647" t="s">
        <v>211</v>
      </c>
      <c r="C260" s="648" t="s">
        <v>802</v>
      </c>
      <c r="D260" s="653">
        <v>7490</v>
      </c>
      <c r="E260" s="654">
        <v>61</v>
      </c>
      <c r="F260" s="567">
        <v>59</v>
      </c>
      <c r="G260" s="567">
        <v>236</v>
      </c>
      <c r="H260" s="569">
        <v>152</v>
      </c>
      <c r="I260" s="654">
        <v>60</v>
      </c>
      <c r="J260" s="567">
        <v>61</v>
      </c>
      <c r="K260" s="567">
        <v>242</v>
      </c>
      <c r="L260" s="569">
        <v>173</v>
      </c>
      <c r="M260" s="655">
        <v>0</v>
      </c>
      <c r="N260" s="656">
        <v>0</v>
      </c>
      <c r="O260" s="649">
        <v>849741.85084348603</v>
      </c>
      <c r="P260" s="649">
        <f t="shared" si="104"/>
        <v>14162.364180724768</v>
      </c>
      <c r="Q260" s="649">
        <f t="shared" si="105"/>
        <v>0</v>
      </c>
      <c r="R260" s="649">
        <f t="shared" si="106"/>
        <v>0</v>
      </c>
      <c r="S260" s="660">
        <v>83690.518256816998</v>
      </c>
      <c r="T260" s="649">
        <f t="shared" si="107"/>
        <v>1394.8419709469499</v>
      </c>
      <c r="U260" s="649">
        <f t="shared" si="108"/>
        <v>0</v>
      </c>
      <c r="V260" s="650">
        <f t="shared" si="109"/>
        <v>0</v>
      </c>
      <c r="W260" s="655">
        <v>2</v>
      </c>
      <c r="X260" s="656">
        <v>0</v>
      </c>
      <c r="Y260" s="661">
        <v>783948.14540357504</v>
      </c>
      <c r="Z260" s="649">
        <f t="shared" si="110"/>
        <v>12851.608941042214</v>
      </c>
      <c r="AA260" s="649">
        <f t="shared" si="111"/>
        <v>25703.217882084427</v>
      </c>
      <c r="AB260" s="649">
        <f t="shared" si="112"/>
        <v>0</v>
      </c>
      <c r="AC260" s="661">
        <v>0</v>
      </c>
      <c r="AD260" s="649">
        <f t="shared" si="113"/>
        <v>0</v>
      </c>
      <c r="AE260" s="649">
        <f t="shared" si="114"/>
        <v>0</v>
      </c>
      <c r="AF260" s="650">
        <f t="shared" si="115"/>
        <v>0</v>
      </c>
      <c r="AG260" s="655">
        <v>6</v>
      </c>
      <c r="AH260" s="656">
        <v>0</v>
      </c>
      <c r="AI260" s="661">
        <v>3140987.4128735401</v>
      </c>
      <c r="AJ260" s="649">
        <f t="shared" si="116"/>
        <v>12979.286830055951</v>
      </c>
      <c r="AK260" s="649">
        <f t="shared" si="117"/>
        <v>77875.720980335711</v>
      </c>
      <c r="AL260" s="649">
        <f t="shared" si="118"/>
        <v>0</v>
      </c>
      <c r="AM260" s="661">
        <v>880223.86631378403</v>
      </c>
      <c r="AN260" s="649">
        <f t="shared" si="119"/>
        <v>3637.288703775967</v>
      </c>
      <c r="AO260" s="649">
        <f t="shared" si="120"/>
        <v>21823.732222655803</v>
      </c>
      <c r="AP260" s="650">
        <f t="shared" si="121"/>
        <v>0</v>
      </c>
      <c r="AQ260" s="655">
        <v>1</v>
      </c>
      <c r="AR260" s="656">
        <v>12</v>
      </c>
      <c r="AS260" s="661">
        <v>2412478.5973291402</v>
      </c>
      <c r="AT260" s="649">
        <f t="shared" si="122"/>
        <v>13944.96299034185</v>
      </c>
      <c r="AU260" s="649">
        <f t="shared" si="123"/>
        <v>13944.96299034185</v>
      </c>
      <c r="AV260" s="649">
        <f t="shared" si="124"/>
        <v>167339.55588410218</v>
      </c>
      <c r="AW260" s="661">
        <v>319421.12260115601</v>
      </c>
      <c r="AX260" s="649">
        <f t="shared" si="125"/>
        <v>1846.3648705269134</v>
      </c>
      <c r="AY260" s="649">
        <f t="shared" si="126"/>
        <v>1846.3648705269134</v>
      </c>
      <c r="AZ260" s="650">
        <f t="shared" si="127"/>
        <v>22156.37844632296</v>
      </c>
      <c r="BA260" s="651">
        <v>1.63</v>
      </c>
      <c r="BB260" s="649">
        <f t="shared" si="128"/>
        <v>99.429999999999993</v>
      </c>
      <c r="BC260" s="649">
        <f t="shared" si="129"/>
        <v>96.169999999999987</v>
      </c>
      <c r="BD260" s="649">
        <f t="shared" si="130"/>
        <v>384.67999999999995</v>
      </c>
      <c r="BE260" s="650">
        <f t="shared" si="131"/>
        <v>247.76</v>
      </c>
      <c r="BF260" s="651">
        <v>1.32</v>
      </c>
      <c r="BG260" s="649">
        <f t="shared" si="132"/>
        <v>80.52000000000001</v>
      </c>
      <c r="BH260" s="649">
        <f t="shared" si="133"/>
        <v>77.88000000000001</v>
      </c>
      <c r="BI260" s="649">
        <f t="shared" si="134"/>
        <v>311.52000000000004</v>
      </c>
      <c r="BJ260" s="650">
        <f t="shared" si="135"/>
        <v>200.64000000000001</v>
      </c>
      <c r="BK260" s="674">
        <v>5.2711935909013503</v>
      </c>
      <c r="BL260" s="674">
        <v>0.51915640381446004</v>
      </c>
      <c r="BM260" s="675">
        <v>4.8630562747361497</v>
      </c>
      <c r="BN260" s="675">
        <v>0</v>
      </c>
      <c r="BO260" s="662">
        <v>19.484450134362501</v>
      </c>
      <c r="BP260" s="662">
        <v>5.4602823175838102</v>
      </c>
      <c r="BQ260" s="662">
        <v>14.965299999999999</v>
      </c>
      <c r="BR260" s="675">
        <v>1.9814612786017201</v>
      </c>
      <c r="BS260" s="652">
        <f t="shared" si="136"/>
        <v>52.544899999999991</v>
      </c>
      <c r="BT260" s="650">
        <f t="shared" si="137"/>
        <v>8470491.5136214998</v>
      </c>
      <c r="BV260" s="668"/>
      <c r="BW260" s="674"/>
      <c r="BX260" s="674"/>
      <c r="BY260" s="675"/>
      <c r="BZ260" s="675"/>
      <c r="CA260" s="662"/>
      <c r="CB260" s="662"/>
      <c r="CC260" s="662"/>
      <c r="CD260" s="675"/>
      <c r="CF260" s="671"/>
      <c r="CG260" s="661"/>
      <c r="CH260" s="661"/>
      <c r="CI260" s="661"/>
      <c r="CJ260" s="88"/>
      <c r="CK260" s="86"/>
      <c r="CL260" s="86"/>
      <c r="CM260" s="87"/>
      <c r="CN260" s="86"/>
      <c r="CO260" s="86"/>
      <c r="CP260" s="86"/>
      <c r="CQ260" s="87"/>
    </row>
    <row r="261" spans="1:95" ht="17.25" customHeight="1" x14ac:dyDescent="0.25">
      <c r="A261" s="664">
        <v>256</v>
      </c>
      <c r="B261" s="647" t="s">
        <v>212</v>
      </c>
      <c r="C261" s="648" t="s">
        <v>803</v>
      </c>
      <c r="D261" s="653">
        <v>1475</v>
      </c>
      <c r="E261" s="654">
        <v>16</v>
      </c>
      <c r="F261" s="567">
        <v>0</v>
      </c>
      <c r="G261" s="567">
        <v>78</v>
      </c>
      <c r="H261" s="569">
        <v>43</v>
      </c>
      <c r="I261" s="654">
        <v>19</v>
      </c>
      <c r="J261" s="567">
        <v>0</v>
      </c>
      <c r="K261" s="567">
        <v>81</v>
      </c>
      <c r="L261" s="569">
        <v>0</v>
      </c>
      <c r="M261" s="655">
        <v>1</v>
      </c>
      <c r="N261" s="656">
        <v>0</v>
      </c>
      <c r="O261" s="649">
        <v>302717.44560001203</v>
      </c>
      <c r="P261" s="649">
        <f t="shared" si="104"/>
        <v>15932.497136842738</v>
      </c>
      <c r="Q261" s="649">
        <f t="shared" si="105"/>
        <v>15932.497136842738</v>
      </c>
      <c r="R261" s="649">
        <f t="shared" si="106"/>
        <v>0</v>
      </c>
      <c r="S261" s="660">
        <v>0</v>
      </c>
      <c r="T261" s="649">
        <f t="shared" si="107"/>
        <v>0</v>
      </c>
      <c r="U261" s="649">
        <f t="shared" si="108"/>
        <v>0</v>
      </c>
      <c r="V261" s="650">
        <f t="shared" si="109"/>
        <v>0</v>
      </c>
      <c r="W261" s="655">
        <v>0</v>
      </c>
      <c r="X261" s="656">
        <v>0</v>
      </c>
      <c r="Y261" s="661">
        <v>0</v>
      </c>
      <c r="Z261" s="649">
        <f t="shared" si="110"/>
        <v>0</v>
      </c>
      <c r="AA261" s="649">
        <f t="shared" si="111"/>
        <v>0</v>
      </c>
      <c r="AB261" s="649">
        <f t="shared" si="112"/>
        <v>0</v>
      </c>
      <c r="AC261" s="661">
        <v>0</v>
      </c>
      <c r="AD261" s="649">
        <f t="shared" si="113"/>
        <v>0</v>
      </c>
      <c r="AE261" s="649">
        <f t="shared" si="114"/>
        <v>0</v>
      </c>
      <c r="AF261" s="650">
        <f t="shared" si="115"/>
        <v>0</v>
      </c>
      <c r="AG261" s="655">
        <v>2</v>
      </c>
      <c r="AH261" s="656">
        <v>0</v>
      </c>
      <c r="AI261" s="661">
        <v>986115.14617205004</v>
      </c>
      <c r="AJ261" s="649">
        <f t="shared" si="116"/>
        <v>12174.261063852469</v>
      </c>
      <c r="AK261" s="649">
        <f t="shared" si="117"/>
        <v>24348.522127704939</v>
      </c>
      <c r="AL261" s="649">
        <f t="shared" si="118"/>
        <v>0</v>
      </c>
      <c r="AM261" s="661">
        <v>0</v>
      </c>
      <c r="AN261" s="649">
        <f t="shared" si="119"/>
        <v>0</v>
      </c>
      <c r="AO261" s="649">
        <f t="shared" si="120"/>
        <v>0</v>
      </c>
      <c r="AP261" s="650">
        <f t="shared" si="121"/>
        <v>0</v>
      </c>
      <c r="AQ261" s="655">
        <v>0</v>
      </c>
      <c r="AR261" s="656">
        <v>0</v>
      </c>
      <c r="AS261" s="661">
        <v>0</v>
      </c>
      <c r="AT261" s="649">
        <f t="shared" si="122"/>
        <v>0</v>
      </c>
      <c r="AU261" s="649">
        <f t="shared" si="123"/>
        <v>0</v>
      </c>
      <c r="AV261" s="649">
        <f t="shared" si="124"/>
        <v>0</v>
      </c>
      <c r="AW261" s="661">
        <v>0</v>
      </c>
      <c r="AX261" s="649">
        <f t="shared" si="125"/>
        <v>0</v>
      </c>
      <c r="AY261" s="649">
        <f t="shared" si="126"/>
        <v>0</v>
      </c>
      <c r="AZ261" s="650">
        <f t="shared" si="127"/>
        <v>0</v>
      </c>
      <c r="BA261" s="651">
        <v>1.93</v>
      </c>
      <c r="BB261" s="649">
        <f t="shared" si="128"/>
        <v>30.88</v>
      </c>
      <c r="BC261" s="649">
        <f t="shared" si="129"/>
        <v>0</v>
      </c>
      <c r="BD261" s="649">
        <f t="shared" si="130"/>
        <v>150.54</v>
      </c>
      <c r="BE261" s="650">
        <f t="shared" si="131"/>
        <v>82.99</v>
      </c>
      <c r="BF261" s="651">
        <v>1</v>
      </c>
      <c r="BG261" s="649">
        <f t="shared" si="132"/>
        <v>16</v>
      </c>
      <c r="BH261" s="649">
        <f t="shared" si="133"/>
        <v>0</v>
      </c>
      <c r="BI261" s="649">
        <f t="shared" si="134"/>
        <v>78</v>
      </c>
      <c r="BJ261" s="650">
        <f t="shared" si="135"/>
        <v>43</v>
      </c>
      <c r="BK261" s="674">
        <v>1.87784355627168</v>
      </c>
      <c r="BL261" s="674">
        <v>0</v>
      </c>
      <c r="BM261" s="675">
        <v>0</v>
      </c>
      <c r="BN261" s="675">
        <v>0</v>
      </c>
      <c r="BO261" s="662">
        <v>6.1171564437283203</v>
      </c>
      <c r="BP261" s="662">
        <v>0</v>
      </c>
      <c r="BQ261" s="662">
        <v>0</v>
      </c>
      <c r="BR261" s="675">
        <v>0</v>
      </c>
      <c r="BS261" s="652">
        <f t="shared" si="136"/>
        <v>7.9950000000000001</v>
      </c>
      <c r="BT261" s="650">
        <f t="shared" si="137"/>
        <v>1288832.5917720636</v>
      </c>
      <c r="BV261" s="668"/>
      <c r="BW261" s="674"/>
      <c r="BX261" s="674"/>
      <c r="BY261" s="675"/>
      <c r="BZ261" s="675"/>
      <c r="CA261" s="662"/>
      <c r="CB261" s="662"/>
      <c r="CC261" s="662"/>
      <c r="CD261" s="675"/>
      <c r="CF261" s="671"/>
      <c r="CG261" s="661"/>
      <c r="CH261" s="661"/>
      <c r="CI261" s="661"/>
      <c r="CJ261" s="88"/>
      <c r="CK261" s="86"/>
      <c r="CL261" s="86"/>
      <c r="CM261" s="87"/>
      <c r="CN261" s="86"/>
      <c r="CO261" s="86"/>
      <c r="CP261" s="86"/>
      <c r="CQ261" s="87"/>
    </row>
    <row r="262" spans="1:95" ht="17.25" customHeight="1" x14ac:dyDescent="0.25">
      <c r="A262" s="664">
        <v>257</v>
      </c>
      <c r="B262" s="647" t="s">
        <v>213</v>
      </c>
      <c r="C262" s="648" t="s">
        <v>804</v>
      </c>
      <c r="D262" s="653">
        <v>1728</v>
      </c>
      <c r="E262" s="654">
        <v>25</v>
      </c>
      <c r="F262" s="567">
        <v>0</v>
      </c>
      <c r="G262" s="567">
        <v>91</v>
      </c>
      <c r="H262" s="569">
        <v>59</v>
      </c>
      <c r="I262" s="654">
        <v>25</v>
      </c>
      <c r="J262" s="567">
        <v>0</v>
      </c>
      <c r="K262" s="567">
        <v>90</v>
      </c>
      <c r="L262" s="569">
        <v>30</v>
      </c>
      <c r="M262" s="655">
        <v>0</v>
      </c>
      <c r="N262" s="656">
        <v>0</v>
      </c>
      <c r="O262" s="649">
        <v>335426.53285375499</v>
      </c>
      <c r="P262" s="649">
        <f t="shared" si="104"/>
        <v>13417.0613141502</v>
      </c>
      <c r="Q262" s="649">
        <f t="shared" si="105"/>
        <v>0</v>
      </c>
      <c r="R262" s="649">
        <f t="shared" si="106"/>
        <v>0</v>
      </c>
      <c r="S262" s="660">
        <v>0</v>
      </c>
      <c r="T262" s="649">
        <f t="shared" si="107"/>
        <v>0</v>
      </c>
      <c r="U262" s="649">
        <f t="shared" si="108"/>
        <v>0</v>
      </c>
      <c r="V262" s="650">
        <f t="shared" si="109"/>
        <v>0</v>
      </c>
      <c r="W262" s="655">
        <v>0</v>
      </c>
      <c r="X262" s="656">
        <v>0</v>
      </c>
      <c r="Y262" s="661">
        <v>0</v>
      </c>
      <c r="Z262" s="649">
        <f t="shared" si="110"/>
        <v>0</v>
      </c>
      <c r="AA262" s="649">
        <f t="shared" si="111"/>
        <v>0</v>
      </c>
      <c r="AB262" s="649">
        <f t="shared" si="112"/>
        <v>0</v>
      </c>
      <c r="AC262" s="661">
        <v>0</v>
      </c>
      <c r="AD262" s="649">
        <f t="shared" si="113"/>
        <v>0</v>
      </c>
      <c r="AE262" s="649">
        <f t="shared" si="114"/>
        <v>0</v>
      </c>
      <c r="AF262" s="650">
        <f t="shared" si="115"/>
        <v>0</v>
      </c>
      <c r="AG262" s="655">
        <v>0</v>
      </c>
      <c r="AH262" s="656">
        <v>0</v>
      </c>
      <c r="AI262" s="661">
        <v>1060903.3594263601</v>
      </c>
      <c r="AJ262" s="649">
        <f t="shared" si="116"/>
        <v>11787.815104737334</v>
      </c>
      <c r="AK262" s="649">
        <f t="shared" si="117"/>
        <v>0</v>
      </c>
      <c r="AL262" s="649">
        <f t="shared" si="118"/>
        <v>0</v>
      </c>
      <c r="AM262" s="661">
        <v>0</v>
      </c>
      <c r="AN262" s="649">
        <f t="shared" si="119"/>
        <v>0</v>
      </c>
      <c r="AO262" s="649">
        <f t="shared" si="120"/>
        <v>0</v>
      </c>
      <c r="AP262" s="650">
        <f t="shared" si="121"/>
        <v>0</v>
      </c>
      <c r="AQ262" s="655">
        <v>0</v>
      </c>
      <c r="AR262" s="656">
        <v>0</v>
      </c>
      <c r="AS262" s="661">
        <v>296224.06820163602</v>
      </c>
      <c r="AT262" s="649">
        <f t="shared" si="122"/>
        <v>9874.1356067212</v>
      </c>
      <c r="AU262" s="649">
        <f t="shared" si="123"/>
        <v>0</v>
      </c>
      <c r="AV262" s="649">
        <f t="shared" si="124"/>
        <v>0</v>
      </c>
      <c r="AW262" s="661">
        <v>0</v>
      </c>
      <c r="AX262" s="649">
        <f t="shared" si="125"/>
        <v>0</v>
      </c>
      <c r="AY262" s="649">
        <f t="shared" si="126"/>
        <v>0</v>
      </c>
      <c r="AZ262" s="650">
        <f t="shared" si="127"/>
        <v>0</v>
      </c>
      <c r="BA262" s="651">
        <v>1.73</v>
      </c>
      <c r="BB262" s="649">
        <f t="shared" si="128"/>
        <v>43.25</v>
      </c>
      <c r="BC262" s="649">
        <f t="shared" si="129"/>
        <v>0</v>
      </c>
      <c r="BD262" s="649">
        <f t="shared" si="130"/>
        <v>157.43</v>
      </c>
      <c r="BE262" s="650">
        <f t="shared" si="131"/>
        <v>102.07</v>
      </c>
      <c r="BF262" s="651">
        <v>1.1100000000000001</v>
      </c>
      <c r="BG262" s="649">
        <f t="shared" si="132"/>
        <v>27.750000000000004</v>
      </c>
      <c r="BH262" s="649">
        <f t="shared" si="133"/>
        <v>0</v>
      </c>
      <c r="BI262" s="649">
        <f t="shared" si="134"/>
        <v>101.01</v>
      </c>
      <c r="BJ262" s="650">
        <f t="shared" si="135"/>
        <v>65.490000000000009</v>
      </c>
      <c r="BK262" s="674">
        <v>2.0807474510545698</v>
      </c>
      <c r="BL262" s="674">
        <v>0</v>
      </c>
      <c r="BM262" s="675">
        <v>0</v>
      </c>
      <c r="BN262" s="675">
        <v>0</v>
      </c>
      <c r="BO262" s="662">
        <v>6.5810892840253503</v>
      </c>
      <c r="BP262" s="662">
        <v>0</v>
      </c>
      <c r="BQ262" s="662">
        <v>1.8375632649200799</v>
      </c>
      <c r="BR262" s="675">
        <v>0</v>
      </c>
      <c r="BS262" s="652">
        <f t="shared" si="136"/>
        <v>10.4994</v>
      </c>
      <c r="BT262" s="650">
        <f t="shared" si="137"/>
        <v>1692553.9604817517</v>
      </c>
      <c r="BV262" s="668"/>
      <c r="BW262" s="674"/>
      <c r="BX262" s="674"/>
      <c r="BY262" s="675"/>
      <c r="BZ262" s="675"/>
      <c r="CA262" s="662"/>
      <c r="CB262" s="662"/>
      <c r="CC262" s="662"/>
      <c r="CD262" s="675"/>
      <c r="CF262" s="671"/>
      <c r="CG262" s="661"/>
      <c r="CH262" s="661"/>
      <c r="CI262" s="661"/>
      <c r="CJ262" s="88"/>
      <c r="CK262" s="86"/>
      <c r="CL262" s="86"/>
      <c r="CM262" s="87"/>
      <c r="CN262" s="86"/>
      <c r="CO262" s="86"/>
      <c r="CP262" s="86"/>
      <c r="CQ262" s="87"/>
    </row>
    <row r="263" spans="1:95" ht="17.25" customHeight="1" x14ac:dyDescent="0.25">
      <c r="A263" s="664">
        <v>258</v>
      </c>
      <c r="B263" s="647" t="s">
        <v>346</v>
      </c>
      <c r="C263" s="648" t="s">
        <v>805</v>
      </c>
      <c r="D263" s="653">
        <v>6749</v>
      </c>
      <c r="E263" s="654">
        <v>122</v>
      </c>
      <c r="F263" s="567">
        <v>0</v>
      </c>
      <c r="G263" s="567">
        <v>324</v>
      </c>
      <c r="H263" s="569">
        <v>162</v>
      </c>
      <c r="I263" s="654">
        <v>123</v>
      </c>
      <c r="J263" s="567">
        <v>0</v>
      </c>
      <c r="K263" s="567">
        <v>328</v>
      </c>
      <c r="L263" s="569">
        <v>231</v>
      </c>
      <c r="M263" s="655">
        <v>1</v>
      </c>
      <c r="N263" s="656">
        <v>0</v>
      </c>
      <c r="O263" s="649">
        <v>1067969.0960167199</v>
      </c>
      <c r="P263" s="649">
        <f t="shared" ref="P263:P325" si="138">IF(I263=0,0,O263/I263)</f>
        <v>8682.6755773717068</v>
      </c>
      <c r="Q263" s="649">
        <f t="shared" ref="Q263:Q325" si="139">M263*P263</f>
        <v>8682.6755773717068</v>
      </c>
      <c r="R263" s="649">
        <f t="shared" ref="R263:R325" si="140">N263*P263</f>
        <v>0</v>
      </c>
      <c r="S263" s="660">
        <v>0</v>
      </c>
      <c r="T263" s="649">
        <f t="shared" ref="T263:T325" si="141">IF(I263=0,0,S263/I263)</f>
        <v>0</v>
      </c>
      <c r="U263" s="649">
        <f t="shared" ref="U263:U325" si="142">M263*T263</f>
        <v>0</v>
      </c>
      <c r="V263" s="650">
        <f t="shared" ref="V263:V325" si="143">N263*T263</f>
        <v>0</v>
      </c>
      <c r="W263" s="655">
        <v>0</v>
      </c>
      <c r="X263" s="656">
        <v>0</v>
      </c>
      <c r="Y263" s="661">
        <v>0</v>
      </c>
      <c r="Z263" s="649">
        <f t="shared" ref="Z263:Z325" si="144">IF(J263=0,0,Y263/J263)</f>
        <v>0</v>
      </c>
      <c r="AA263" s="649">
        <f t="shared" ref="AA263:AA325" si="145">W263*Z263</f>
        <v>0</v>
      </c>
      <c r="AB263" s="649">
        <f t="shared" ref="AB263:AB325" si="146">X263*Z263</f>
        <v>0</v>
      </c>
      <c r="AC263" s="661">
        <v>0</v>
      </c>
      <c r="AD263" s="649">
        <f t="shared" ref="AD263:AD325" si="147">IF(J263=0,0,AC263/J263)</f>
        <v>0</v>
      </c>
      <c r="AE263" s="649">
        <f t="shared" ref="AE263:AE325" si="148">W263*AD263</f>
        <v>0</v>
      </c>
      <c r="AF263" s="650">
        <f t="shared" ref="AF263:AF325" si="149">AD263*X263</f>
        <v>0</v>
      </c>
      <c r="AG263" s="655">
        <v>3</v>
      </c>
      <c r="AH263" s="656">
        <v>0</v>
      </c>
      <c r="AI263" s="661">
        <v>3905796.2744345302</v>
      </c>
      <c r="AJ263" s="649">
        <f t="shared" ref="AJ263:AJ325" si="150">IF(K263=0,0,AI263/K263)</f>
        <v>11907.915470836982</v>
      </c>
      <c r="AK263" s="649">
        <f t="shared" ref="AK263:AK325" si="151">AG263*AJ263</f>
        <v>35723.746412510947</v>
      </c>
      <c r="AL263" s="649">
        <f t="shared" ref="AL263:AL325" si="152">AH263*AJ263</f>
        <v>0</v>
      </c>
      <c r="AM263" s="661">
        <v>1452910.45146247</v>
      </c>
      <c r="AN263" s="649">
        <f t="shared" ref="AN263:AN325" si="153">IF(K263=0,0,AM263/K263)</f>
        <v>4429.605034946555</v>
      </c>
      <c r="AO263" s="649">
        <f t="shared" ref="AO263:AO325" si="154">AG263*AN263</f>
        <v>13288.815104839665</v>
      </c>
      <c r="AP263" s="650">
        <f t="shared" ref="AP263:AP325" si="155">AN263*AH263</f>
        <v>0</v>
      </c>
      <c r="AQ263" s="655">
        <v>4</v>
      </c>
      <c r="AR263" s="656">
        <v>0</v>
      </c>
      <c r="AS263" s="661">
        <v>3292705.3141337601</v>
      </c>
      <c r="AT263" s="649">
        <f t="shared" ref="AT263:AT325" si="156">IF(L263=0,0,AS263/L263)</f>
        <v>14254.135559020606</v>
      </c>
      <c r="AU263" s="649">
        <f t="shared" ref="AU263:AU325" si="157">AQ263*AT263</f>
        <v>57016.542236082423</v>
      </c>
      <c r="AV263" s="649">
        <f t="shared" ref="AV263:AV325" si="158">AR263*AT263</f>
        <v>0</v>
      </c>
      <c r="AW263" s="661">
        <v>28207.257941323998</v>
      </c>
      <c r="AX263" s="649">
        <f t="shared" ref="AX263:AX325" si="159">IF(L263=0,0,AW263/L263)</f>
        <v>122.10934173733332</v>
      </c>
      <c r="AY263" s="649">
        <f t="shared" ref="AY263:AY325" si="160">AQ263*AX263</f>
        <v>488.4373669493333</v>
      </c>
      <c r="AZ263" s="650">
        <f t="shared" ref="AZ263:AZ325" si="161">AR263*AX263</f>
        <v>0</v>
      </c>
      <c r="BA263" s="651">
        <v>1.4</v>
      </c>
      <c r="BB263" s="649">
        <f t="shared" ref="BB263:BB325" si="162">E263*BA263</f>
        <v>170.79999999999998</v>
      </c>
      <c r="BC263" s="649">
        <f t="shared" ref="BC263:BC325" si="163">F263*BA263</f>
        <v>0</v>
      </c>
      <c r="BD263" s="649">
        <f t="shared" ref="BD263:BD325" si="164">G263*BA263</f>
        <v>453.59999999999997</v>
      </c>
      <c r="BE263" s="650">
        <f t="shared" ref="BE263:BE325" si="165">H263*BA263</f>
        <v>226.79999999999998</v>
      </c>
      <c r="BF263" s="651">
        <v>1.06</v>
      </c>
      <c r="BG263" s="649">
        <f t="shared" ref="BG263:BG325" si="166">E263*BF263</f>
        <v>129.32</v>
      </c>
      <c r="BH263" s="649">
        <f t="shared" ref="BH263:BH325" si="167">F263*BF263</f>
        <v>0</v>
      </c>
      <c r="BI263" s="649">
        <f t="shared" ref="BI263:BI325" si="168">G263*BF263</f>
        <v>343.44</v>
      </c>
      <c r="BJ263" s="650">
        <f t="shared" ref="BJ263:BJ325" si="169">H263*BF263</f>
        <v>171.72</v>
      </c>
      <c r="BK263" s="674">
        <v>6.62492008439503</v>
      </c>
      <c r="BL263" s="674">
        <v>0</v>
      </c>
      <c r="BM263" s="675">
        <v>0</v>
      </c>
      <c r="BN263" s="675">
        <v>0</v>
      </c>
      <c r="BO263" s="662">
        <v>24.228779915604999</v>
      </c>
      <c r="BP263" s="662">
        <v>9.0128222498402106</v>
      </c>
      <c r="BQ263" s="662">
        <v>20.425599999999999</v>
      </c>
      <c r="BR263" s="675">
        <v>0.17497775015979</v>
      </c>
      <c r="BS263" s="652">
        <f t="shared" ref="BS263:BS325" si="170">BK263+BL263+BM263+BN263+BO263+BP263+BQ263+BR263</f>
        <v>60.467100000000023</v>
      </c>
      <c r="BT263" s="650">
        <f t="shared" ref="BT263:BT326" si="171">BS263*C$5</f>
        <v>9747588.3939888161</v>
      </c>
      <c r="BV263" s="668"/>
      <c r="BW263" s="674"/>
      <c r="BX263" s="674"/>
      <c r="BY263" s="675"/>
      <c r="BZ263" s="675"/>
      <c r="CA263" s="662"/>
      <c r="CB263" s="662"/>
      <c r="CC263" s="662"/>
      <c r="CD263" s="675"/>
      <c r="CF263" s="671"/>
      <c r="CG263" s="661"/>
      <c r="CH263" s="661"/>
      <c r="CI263" s="661"/>
      <c r="CJ263" s="88"/>
      <c r="CK263" s="86"/>
      <c r="CL263" s="86"/>
      <c r="CM263" s="87"/>
      <c r="CN263" s="86"/>
      <c r="CO263" s="86"/>
      <c r="CP263" s="86"/>
      <c r="CQ263" s="87"/>
    </row>
    <row r="264" spans="1:95" ht="17.25" customHeight="1" x14ac:dyDescent="0.25">
      <c r="A264" s="664">
        <v>259</v>
      </c>
      <c r="B264" s="647" t="s">
        <v>214</v>
      </c>
      <c r="C264" s="648" t="s">
        <v>806</v>
      </c>
      <c r="D264" s="653">
        <v>11533</v>
      </c>
      <c r="E264" s="654">
        <v>206</v>
      </c>
      <c r="F264" s="567">
        <v>19</v>
      </c>
      <c r="G264" s="567">
        <v>684</v>
      </c>
      <c r="H264" s="569">
        <v>369</v>
      </c>
      <c r="I264" s="654">
        <v>213</v>
      </c>
      <c r="J264" s="567">
        <v>19</v>
      </c>
      <c r="K264" s="567">
        <v>691</v>
      </c>
      <c r="L264" s="569">
        <v>376</v>
      </c>
      <c r="M264" s="655">
        <v>9</v>
      </c>
      <c r="N264" s="656">
        <v>0</v>
      </c>
      <c r="O264" s="649">
        <v>2069737.16210628</v>
      </c>
      <c r="P264" s="649">
        <f t="shared" si="138"/>
        <v>9717.0758784332393</v>
      </c>
      <c r="Q264" s="649">
        <f t="shared" si="139"/>
        <v>87453.682905899157</v>
      </c>
      <c r="R264" s="649">
        <f t="shared" si="140"/>
        <v>0</v>
      </c>
      <c r="S264" s="660">
        <v>0</v>
      </c>
      <c r="T264" s="649">
        <f t="shared" si="141"/>
        <v>0</v>
      </c>
      <c r="U264" s="649">
        <f t="shared" si="142"/>
        <v>0</v>
      </c>
      <c r="V264" s="650">
        <f t="shared" si="143"/>
        <v>0</v>
      </c>
      <c r="W264" s="655">
        <v>0</v>
      </c>
      <c r="X264" s="656">
        <v>0</v>
      </c>
      <c r="Y264" s="661">
        <v>273799.43707553798</v>
      </c>
      <c r="Z264" s="649">
        <f t="shared" si="144"/>
        <v>14410.496688186209</v>
      </c>
      <c r="AA264" s="649">
        <f t="shared" si="145"/>
        <v>0</v>
      </c>
      <c r="AB264" s="649">
        <f t="shared" si="146"/>
        <v>0</v>
      </c>
      <c r="AC264" s="661">
        <v>0</v>
      </c>
      <c r="AD264" s="649">
        <f t="shared" si="147"/>
        <v>0</v>
      </c>
      <c r="AE264" s="649">
        <f t="shared" si="148"/>
        <v>0</v>
      </c>
      <c r="AF264" s="650">
        <f t="shared" si="149"/>
        <v>0</v>
      </c>
      <c r="AG264" s="655">
        <v>18</v>
      </c>
      <c r="AH264" s="656">
        <v>0</v>
      </c>
      <c r="AI264" s="661">
        <v>7068948.6351844901</v>
      </c>
      <c r="AJ264" s="649">
        <f t="shared" si="150"/>
        <v>10230.026968429074</v>
      </c>
      <c r="AK264" s="649">
        <f t="shared" si="151"/>
        <v>184140.48543172333</v>
      </c>
      <c r="AL264" s="649">
        <f t="shared" si="152"/>
        <v>0</v>
      </c>
      <c r="AM264" s="661">
        <v>2470985.57679431</v>
      </c>
      <c r="AN264" s="649">
        <f t="shared" si="153"/>
        <v>3575.955972205948</v>
      </c>
      <c r="AO264" s="649">
        <f t="shared" si="154"/>
        <v>64367.207499707067</v>
      </c>
      <c r="AP264" s="650">
        <f t="shared" si="155"/>
        <v>0</v>
      </c>
      <c r="AQ264" s="655">
        <v>8</v>
      </c>
      <c r="AR264" s="656">
        <v>0</v>
      </c>
      <c r="AS264" s="661">
        <v>4869893.0238154</v>
      </c>
      <c r="AT264" s="649">
        <f t="shared" si="156"/>
        <v>12951.843148445212</v>
      </c>
      <c r="AU264" s="649">
        <f t="shared" si="157"/>
        <v>103614.7451875617</v>
      </c>
      <c r="AV264" s="649">
        <f t="shared" si="158"/>
        <v>0</v>
      </c>
      <c r="AW264" s="661">
        <v>118559.044385161</v>
      </c>
      <c r="AX264" s="649">
        <f t="shared" si="159"/>
        <v>315.3166074073431</v>
      </c>
      <c r="AY264" s="649">
        <f t="shared" si="160"/>
        <v>2522.5328592587448</v>
      </c>
      <c r="AZ264" s="650">
        <f t="shared" si="161"/>
        <v>0</v>
      </c>
      <c r="BA264" s="651">
        <v>1.27</v>
      </c>
      <c r="BB264" s="649">
        <f t="shared" si="162"/>
        <v>261.62</v>
      </c>
      <c r="BC264" s="649">
        <f t="shared" si="163"/>
        <v>24.13</v>
      </c>
      <c r="BD264" s="649">
        <f t="shared" si="164"/>
        <v>868.68000000000006</v>
      </c>
      <c r="BE264" s="650">
        <f t="shared" si="165"/>
        <v>468.63</v>
      </c>
      <c r="BF264" s="651">
        <v>1.31</v>
      </c>
      <c r="BG264" s="649">
        <f t="shared" si="166"/>
        <v>269.86</v>
      </c>
      <c r="BH264" s="649">
        <f t="shared" si="167"/>
        <v>24.89</v>
      </c>
      <c r="BI264" s="649">
        <f t="shared" si="168"/>
        <v>896.04000000000008</v>
      </c>
      <c r="BJ264" s="650">
        <f t="shared" si="169"/>
        <v>483.39000000000004</v>
      </c>
      <c r="BK264" s="674">
        <v>12.839176101442201</v>
      </c>
      <c r="BL264" s="674">
        <v>0</v>
      </c>
      <c r="BM264" s="675">
        <v>1.6984568154108799</v>
      </c>
      <c r="BN264" s="675">
        <v>0</v>
      </c>
      <c r="BO264" s="662">
        <v>43.850725609439898</v>
      </c>
      <c r="BP264" s="662">
        <v>15.328235654956501</v>
      </c>
      <c r="BQ264" s="662">
        <v>30.209349898477701</v>
      </c>
      <c r="BR264" s="675">
        <v>0.73545592027285001</v>
      </c>
      <c r="BS264" s="652">
        <f t="shared" si="170"/>
        <v>104.66140000000003</v>
      </c>
      <c r="BT264" s="650">
        <f t="shared" si="171"/>
        <v>16871922.879361186</v>
      </c>
      <c r="BV264" s="668"/>
      <c r="BW264" s="674"/>
      <c r="BX264" s="674"/>
      <c r="BY264" s="675"/>
      <c r="BZ264" s="675"/>
      <c r="CA264" s="662"/>
      <c r="CB264" s="662"/>
      <c r="CC264" s="662"/>
      <c r="CD264" s="675"/>
      <c r="CF264" s="671"/>
      <c r="CG264" s="661"/>
      <c r="CH264" s="661"/>
      <c r="CI264" s="661"/>
      <c r="CJ264" s="88"/>
      <c r="CK264" s="86"/>
      <c r="CL264" s="86"/>
      <c r="CM264" s="87"/>
      <c r="CN264" s="86"/>
      <c r="CO264" s="86"/>
      <c r="CP264" s="86"/>
      <c r="CQ264" s="87"/>
    </row>
    <row r="265" spans="1:95" ht="17.25" customHeight="1" x14ac:dyDescent="0.25">
      <c r="A265" s="664">
        <v>260</v>
      </c>
      <c r="B265" s="647" t="s">
        <v>215</v>
      </c>
      <c r="C265" s="648" t="s">
        <v>807</v>
      </c>
      <c r="D265" s="653">
        <v>1095</v>
      </c>
      <c r="E265" s="654">
        <v>23</v>
      </c>
      <c r="F265" s="567">
        <v>0</v>
      </c>
      <c r="G265" s="567">
        <v>56</v>
      </c>
      <c r="H265" s="569">
        <v>27</v>
      </c>
      <c r="I265" s="654">
        <v>23</v>
      </c>
      <c r="J265" s="567">
        <v>0</v>
      </c>
      <c r="K265" s="567">
        <v>56</v>
      </c>
      <c r="L265" s="569">
        <v>0</v>
      </c>
      <c r="M265" s="655">
        <v>0</v>
      </c>
      <c r="N265" s="656">
        <v>0</v>
      </c>
      <c r="O265" s="649">
        <v>177144.46473937301</v>
      </c>
      <c r="P265" s="649">
        <f t="shared" si="138"/>
        <v>7701.9332495379567</v>
      </c>
      <c r="Q265" s="649">
        <f t="shared" si="139"/>
        <v>0</v>
      </c>
      <c r="R265" s="649">
        <f t="shared" si="140"/>
        <v>0</v>
      </c>
      <c r="S265" s="660">
        <v>0</v>
      </c>
      <c r="T265" s="649">
        <f t="shared" si="141"/>
        <v>0</v>
      </c>
      <c r="U265" s="649">
        <f t="shared" si="142"/>
        <v>0</v>
      </c>
      <c r="V265" s="650">
        <f t="shared" si="143"/>
        <v>0</v>
      </c>
      <c r="W265" s="655">
        <v>0</v>
      </c>
      <c r="X265" s="656">
        <v>0</v>
      </c>
      <c r="Y265" s="661">
        <v>0</v>
      </c>
      <c r="Z265" s="649">
        <f t="shared" si="144"/>
        <v>0</v>
      </c>
      <c r="AA265" s="649">
        <f t="shared" si="145"/>
        <v>0</v>
      </c>
      <c r="AB265" s="649">
        <f t="shared" si="146"/>
        <v>0</v>
      </c>
      <c r="AC265" s="661">
        <v>0</v>
      </c>
      <c r="AD265" s="649">
        <f t="shared" si="147"/>
        <v>0</v>
      </c>
      <c r="AE265" s="649">
        <f t="shared" si="148"/>
        <v>0</v>
      </c>
      <c r="AF265" s="650">
        <f t="shared" si="149"/>
        <v>0</v>
      </c>
      <c r="AG265" s="655">
        <v>0</v>
      </c>
      <c r="AH265" s="656">
        <v>0</v>
      </c>
      <c r="AI265" s="661">
        <v>645709.45414009097</v>
      </c>
      <c r="AJ265" s="649">
        <f t="shared" si="150"/>
        <v>11530.525966787338</v>
      </c>
      <c r="AK265" s="649">
        <f t="shared" si="151"/>
        <v>0</v>
      </c>
      <c r="AL265" s="649">
        <f t="shared" si="152"/>
        <v>0</v>
      </c>
      <c r="AM265" s="661">
        <v>0</v>
      </c>
      <c r="AN265" s="649">
        <f t="shared" si="153"/>
        <v>0</v>
      </c>
      <c r="AO265" s="649">
        <f t="shared" si="154"/>
        <v>0</v>
      </c>
      <c r="AP265" s="650">
        <f t="shared" si="155"/>
        <v>0</v>
      </c>
      <c r="AQ265" s="655">
        <v>0</v>
      </c>
      <c r="AR265" s="656">
        <v>0</v>
      </c>
      <c r="AS265" s="661">
        <v>0</v>
      </c>
      <c r="AT265" s="649">
        <f t="shared" si="156"/>
        <v>0</v>
      </c>
      <c r="AU265" s="649">
        <f t="shared" si="157"/>
        <v>0</v>
      </c>
      <c r="AV265" s="649">
        <f t="shared" si="158"/>
        <v>0</v>
      </c>
      <c r="AW265" s="661">
        <v>0</v>
      </c>
      <c r="AX265" s="649">
        <f t="shared" si="159"/>
        <v>0</v>
      </c>
      <c r="AY265" s="649">
        <f t="shared" si="160"/>
        <v>0</v>
      </c>
      <c r="AZ265" s="650">
        <f t="shared" si="161"/>
        <v>0</v>
      </c>
      <c r="BA265" s="651">
        <v>1.46</v>
      </c>
      <c r="BB265" s="649">
        <f t="shared" si="162"/>
        <v>33.58</v>
      </c>
      <c r="BC265" s="649">
        <f t="shared" si="163"/>
        <v>0</v>
      </c>
      <c r="BD265" s="649">
        <f t="shared" si="164"/>
        <v>81.759999999999991</v>
      </c>
      <c r="BE265" s="650">
        <f t="shared" si="165"/>
        <v>39.42</v>
      </c>
      <c r="BF265" s="651">
        <v>1.06</v>
      </c>
      <c r="BG265" s="649">
        <f t="shared" si="166"/>
        <v>24.380000000000003</v>
      </c>
      <c r="BH265" s="649">
        <f t="shared" si="167"/>
        <v>0</v>
      </c>
      <c r="BI265" s="649">
        <f t="shared" si="168"/>
        <v>59.36</v>
      </c>
      <c r="BJ265" s="650">
        <f t="shared" si="169"/>
        <v>28.62</v>
      </c>
      <c r="BK265" s="674">
        <v>1.0988781666702001</v>
      </c>
      <c r="BL265" s="674">
        <v>0</v>
      </c>
      <c r="BM265" s="675">
        <v>0</v>
      </c>
      <c r="BN265" s="675">
        <v>0</v>
      </c>
      <c r="BO265" s="662">
        <v>4.0055218333297997</v>
      </c>
      <c r="BP265" s="662">
        <v>0</v>
      </c>
      <c r="BQ265" s="662">
        <v>0</v>
      </c>
      <c r="BR265" s="675">
        <v>0</v>
      </c>
      <c r="BS265" s="652">
        <f t="shared" si="170"/>
        <v>5.1044</v>
      </c>
      <c r="BT265" s="650">
        <f t="shared" si="171"/>
        <v>822853.91887946485</v>
      </c>
      <c r="BV265" s="668"/>
      <c r="BW265" s="674"/>
      <c r="BX265" s="674"/>
      <c r="BY265" s="675"/>
      <c r="BZ265" s="675"/>
      <c r="CA265" s="662"/>
      <c r="CB265" s="662"/>
      <c r="CC265" s="662"/>
      <c r="CD265" s="675"/>
      <c r="CF265" s="671"/>
      <c r="CG265" s="661"/>
      <c r="CH265" s="661"/>
      <c r="CI265" s="661"/>
      <c r="CJ265" s="88"/>
      <c r="CK265" s="86"/>
      <c r="CL265" s="86"/>
      <c r="CM265" s="87"/>
      <c r="CN265" s="86"/>
      <c r="CO265" s="86"/>
      <c r="CP265" s="86"/>
      <c r="CQ265" s="87"/>
    </row>
    <row r="266" spans="1:95" ht="17.25" customHeight="1" x14ac:dyDescent="0.25">
      <c r="A266" s="664">
        <v>261</v>
      </c>
      <c r="B266" s="647" t="s">
        <v>216</v>
      </c>
      <c r="C266" s="648" t="s">
        <v>808</v>
      </c>
      <c r="D266" s="653">
        <v>1282</v>
      </c>
      <c r="E266" s="654">
        <v>29</v>
      </c>
      <c r="F266" s="567">
        <v>0</v>
      </c>
      <c r="G266" s="567">
        <v>85</v>
      </c>
      <c r="H266" s="569">
        <v>47</v>
      </c>
      <c r="I266" s="654">
        <v>68</v>
      </c>
      <c r="J266" s="567">
        <v>0</v>
      </c>
      <c r="K266" s="567">
        <v>187</v>
      </c>
      <c r="L266" s="569">
        <v>39</v>
      </c>
      <c r="M266" s="655">
        <v>0</v>
      </c>
      <c r="N266" s="656">
        <v>0</v>
      </c>
      <c r="O266" s="649">
        <v>678172.07400520495</v>
      </c>
      <c r="P266" s="649">
        <f t="shared" si="138"/>
        <v>9973.1187353706609</v>
      </c>
      <c r="Q266" s="649">
        <f t="shared" si="139"/>
        <v>0</v>
      </c>
      <c r="R266" s="649">
        <f t="shared" si="140"/>
        <v>0</v>
      </c>
      <c r="S266" s="660">
        <v>0</v>
      </c>
      <c r="T266" s="649">
        <f t="shared" si="141"/>
        <v>0</v>
      </c>
      <c r="U266" s="649">
        <f t="shared" si="142"/>
        <v>0</v>
      </c>
      <c r="V266" s="650">
        <f t="shared" si="143"/>
        <v>0</v>
      </c>
      <c r="W266" s="655">
        <v>0</v>
      </c>
      <c r="X266" s="656">
        <v>0</v>
      </c>
      <c r="Y266" s="661">
        <v>0</v>
      </c>
      <c r="Z266" s="649">
        <f t="shared" si="144"/>
        <v>0</v>
      </c>
      <c r="AA266" s="649">
        <f t="shared" si="145"/>
        <v>0</v>
      </c>
      <c r="AB266" s="649">
        <f t="shared" si="146"/>
        <v>0</v>
      </c>
      <c r="AC266" s="661">
        <v>0</v>
      </c>
      <c r="AD266" s="649">
        <f t="shared" si="147"/>
        <v>0</v>
      </c>
      <c r="AE266" s="649">
        <f t="shared" si="148"/>
        <v>0</v>
      </c>
      <c r="AF266" s="650">
        <f t="shared" si="149"/>
        <v>0</v>
      </c>
      <c r="AG266" s="655">
        <v>1</v>
      </c>
      <c r="AH266" s="656">
        <v>0</v>
      </c>
      <c r="AI266" s="661">
        <v>2141515.7807999998</v>
      </c>
      <c r="AJ266" s="649">
        <f t="shared" si="150"/>
        <v>11451.956047058822</v>
      </c>
      <c r="AK266" s="649">
        <f t="shared" si="151"/>
        <v>11451.956047058822</v>
      </c>
      <c r="AL266" s="649">
        <f t="shared" si="152"/>
        <v>0</v>
      </c>
      <c r="AM266" s="661">
        <v>494769.00902924198</v>
      </c>
      <c r="AN266" s="649">
        <f t="shared" si="153"/>
        <v>2645.8235776964812</v>
      </c>
      <c r="AO266" s="649">
        <f t="shared" si="154"/>
        <v>2645.8235776964812</v>
      </c>
      <c r="AP266" s="650">
        <f t="shared" si="155"/>
        <v>0</v>
      </c>
      <c r="AQ266" s="655">
        <v>0</v>
      </c>
      <c r="AR266" s="656">
        <v>0</v>
      </c>
      <c r="AS266" s="661">
        <v>681585.11044959095</v>
      </c>
      <c r="AT266" s="649">
        <f t="shared" si="156"/>
        <v>17476.541293579256</v>
      </c>
      <c r="AU266" s="649">
        <f t="shared" si="157"/>
        <v>0</v>
      </c>
      <c r="AV266" s="649">
        <f t="shared" si="158"/>
        <v>0</v>
      </c>
      <c r="AW266" s="661">
        <v>0</v>
      </c>
      <c r="AX266" s="649">
        <f t="shared" si="159"/>
        <v>0</v>
      </c>
      <c r="AY266" s="649">
        <f t="shared" si="160"/>
        <v>0</v>
      </c>
      <c r="AZ266" s="650">
        <f t="shared" si="161"/>
        <v>0</v>
      </c>
      <c r="BA266" s="651">
        <v>1.44</v>
      </c>
      <c r="BB266" s="649">
        <f t="shared" si="162"/>
        <v>41.76</v>
      </c>
      <c r="BC266" s="649">
        <f t="shared" si="163"/>
        <v>0</v>
      </c>
      <c r="BD266" s="649">
        <f t="shared" si="164"/>
        <v>122.39999999999999</v>
      </c>
      <c r="BE266" s="650">
        <f t="shared" si="165"/>
        <v>67.679999999999993</v>
      </c>
      <c r="BF266" s="651">
        <v>1.18</v>
      </c>
      <c r="BG266" s="649">
        <f t="shared" si="166"/>
        <v>34.22</v>
      </c>
      <c r="BH266" s="649">
        <f t="shared" si="167"/>
        <v>0</v>
      </c>
      <c r="BI266" s="649">
        <f t="shared" si="168"/>
        <v>100.3</v>
      </c>
      <c r="BJ266" s="650">
        <f t="shared" si="169"/>
        <v>55.459999999999994</v>
      </c>
      <c r="BK266" s="674">
        <v>4.2068968198707104</v>
      </c>
      <c r="BL266" s="674">
        <v>0</v>
      </c>
      <c r="BM266" s="675">
        <v>0</v>
      </c>
      <c r="BN266" s="675">
        <v>0</v>
      </c>
      <c r="BO266" s="662">
        <v>13.284439559334199</v>
      </c>
      <c r="BP266" s="662">
        <v>3.06919475224473</v>
      </c>
      <c r="BQ266" s="662">
        <v>4.22806886855032</v>
      </c>
      <c r="BR266" s="675">
        <v>0</v>
      </c>
      <c r="BS266" s="652">
        <f t="shared" si="170"/>
        <v>24.78859999999996</v>
      </c>
      <c r="BT266" s="650">
        <f t="shared" si="171"/>
        <v>3996041.9742840431</v>
      </c>
      <c r="BV266" s="668"/>
      <c r="BW266" s="674"/>
      <c r="BX266" s="674"/>
      <c r="BY266" s="675"/>
      <c r="BZ266" s="675"/>
      <c r="CA266" s="662"/>
      <c r="CB266" s="662"/>
      <c r="CC266" s="662"/>
      <c r="CD266" s="675"/>
      <c r="CF266" s="671"/>
      <c r="CG266" s="661"/>
      <c r="CH266" s="661"/>
      <c r="CI266" s="661"/>
      <c r="CJ266" s="88"/>
      <c r="CK266" s="86"/>
      <c r="CL266" s="86"/>
      <c r="CM266" s="87"/>
      <c r="CN266" s="86"/>
      <c r="CO266" s="86"/>
      <c r="CP266" s="86"/>
      <c r="CQ266" s="87"/>
    </row>
    <row r="267" spans="1:95" ht="17.25" customHeight="1" x14ac:dyDescent="0.25">
      <c r="A267" s="664">
        <v>262</v>
      </c>
      <c r="B267" s="647" t="s">
        <v>217</v>
      </c>
      <c r="C267" s="648" t="s">
        <v>809</v>
      </c>
      <c r="D267" s="653">
        <v>898</v>
      </c>
      <c r="E267" s="654">
        <v>0</v>
      </c>
      <c r="F267" s="567">
        <v>33</v>
      </c>
      <c r="G267" s="567">
        <v>40</v>
      </c>
      <c r="H267" s="569">
        <v>34</v>
      </c>
      <c r="I267" s="654">
        <v>0</v>
      </c>
      <c r="J267" s="567">
        <v>34</v>
      </c>
      <c r="K267" s="567">
        <v>40</v>
      </c>
      <c r="L267" s="569">
        <v>0</v>
      </c>
      <c r="M267" s="655">
        <v>0</v>
      </c>
      <c r="N267" s="656">
        <v>0</v>
      </c>
      <c r="O267" s="649">
        <v>0</v>
      </c>
      <c r="P267" s="649">
        <f t="shared" si="138"/>
        <v>0</v>
      </c>
      <c r="Q267" s="649">
        <f t="shared" si="139"/>
        <v>0</v>
      </c>
      <c r="R267" s="649">
        <f t="shared" si="140"/>
        <v>0</v>
      </c>
      <c r="S267" s="660">
        <v>0</v>
      </c>
      <c r="T267" s="649">
        <f t="shared" si="141"/>
        <v>0</v>
      </c>
      <c r="U267" s="649">
        <f t="shared" si="142"/>
        <v>0</v>
      </c>
      <c r="V267" s="650">
        <f t="shared" si="143"/>
        <v>0</v>
      </c>
      <c r="W267" s="655">
        <v>1</v>
      </c>
      <c r="X267" s="656">
        <v>0</v>
      </c>
      <c r="Y267" s="661">
        <v>479027.40539454197</v>
      </c>
      <c r="Z267" s="649">
        <f t="shared" si="144"/>
        <v>14089.041335133588</v>
      </c>
      <c r="AA267" s="649">
        <f t="shared" si="145"/>
        <v>14089.041335133588</v>
      </c>
      <c r="AB267" s="649">
        <f t="shared" si="146"/>
        <v>0</v>
      </c>
      <c r="AC267" s="661">
        <v>0</v>
      </c>
      <c r="AD267" s="649">
        <f t="shared" si="147"/>
        <v>0</v>
      </c>
      <c r="AE267" s="649">
        <f t="shared" si="148"/>
        <v>0</v>
      </c>
      <c r="AF267" s="650">
        <f t="shared" si="149"/>
        <v>0</v>
      </c>
      <c r="AG267" s="655">
        <v>0</v>
      </c>
      <c r="AH267" s="656">
        <v>0</v>
      </c>
      <c r="AI267" s="661">
        <v>445627.36172808101</v>
      </c>
      <c r="AJ267" s="649">
        <f t="shared" si="150"/>
        <v>11140.684043202025</v>
      </c>
      <c r="AK267" s="649">
        <f t="shared" si="151"/>
        <v>0</v>
      </c>
      <c r="AL267" s="649">
        <f t="shared" si="152"/>
        <v>0</v>
      </c>
      <c r="AM267" s="661">
        <v>0</v>
      </c>
      <c r="AN267" s="649">
        <f t="shared" si="153"/>
        <v>0</v>
      </c>
      <c r="AO267" s="649">
        <f t="shared" si="154"/>
        <v>0</v>
      </c>
      <c r="AP267" s="650">
        <f t="shared" si="155"/>
        <v>0</v>
      </c>
      <c r="AQ267" s="655">
        <v>0</v>
      </c>
      <c r="AR267" s="656">
        <v>0</v>
      </c>
      <c r="AS267" s="661">
        <v>0</v>
      </c>
      <c r="AT267" s="649">
        <f t="shared" si="156"/>
        <v>0</v>
      </c>
      <c r="AU267" s="649">
        <f t="shared" si="157"/>
        <v>0</v>
      </c>
      <c r="AV267" s="649">
        <f t="shared" si="158"/>
        <v>0</v>
      </c>
      <c r="AW267" s="661">
        <v>0</v>
      </c>
      <c r="AX267" s="649">
        <f t="shared" si="159"/>
        <v>0</v>
      </c>
      <c r="AY267" s="649">
        <f t="shared" si="160"/>
        <v>0</v>
      </c>
      <c r="AZ267" s="650">
        <f t="shared" si="161"/>
        <v>0</v>
      </c>
      <c r="BA267" s="651">
        <v>1.43</v>
      </c>
      <c r="BB267" s="649">
        <f t="shared" si="162"/>
        <v>0</v>
      </c>
      <c r="BC267" s="649">
        <f t="shared" si="163"/>
        <v>47.19</v>
      </c>
      <c r="BD267" s="649">
        <f t="shared" si="164"/>
        <v>57.199999999999996</v>
      </c>
      <c r="BE267" s="650">
        <f t="shared" si="165"/>
        <v>48.62</v>
      </c>
      <c r="BF267" s="651">
        <v>1.05</v>
      </c>
      <c r="BG267" s="649">
        <f t="shared" si="166"/>
        <v>0</v>
      </c>
      <c r="BH267" s="649">
        <f t="shared" si="167"/>
        <v>34.65</v>
      </c>
      <c r="BI267" s="649">
        <f t="shared" si="168"/>
        <v>42</v>
      </c>
      <c r="BJ267" s="650">
        <f t="shared" si="169"/>
        <v>35.700000000000003</v>
      </c>
      <c r="BK267" s="674">
        <v>0</v>
      </c>
      <c r="BL267" s="674">
        <v>0</v>
      </c>
      <c r="BM267" s="675">
        <v>2.9715450482700798</v>
      </c>
      <c r="BN267" s="675">
        <v>0</v>
      </c>
      <c r="BO267" s="662">
        <v>2.7643549517299202</v>
      </c>
      <c r="BP267" s="662">
        <v>0</v>
      </c>
      <c r="BQ267" s="662">
        <v>0</v>
      </c>
      <c r="BR267" s="675">
        <v>0</v>
      </c>
      <c r="BS267" s="652">
        <f t="shared" si="170"/>
        <v>5.7359</v>
      </c>
      <c r="BT267" s="650">
        <f t="shared" si="171"/>
        <v>924654.76712262409</v>
      </c>
      <c r="BV267" s="668"/>
      <c r="BW267" s="674"/>
      <c r="BX267" s="674"/>
      <c r="BY267" s="675"/>
      <c r="BZ267" s="675"/>
      <c r="CA267" s="662"/>
      <c r="CB267" s="662"/>
      <c r="CC267" s="662"/>
      <c r="CD267" s="675"/>
      <c r="CF267" s="671"/>
      <c r="CG267" s="661"/>
      <c r="CH267" s="661"/>
      <c r="CI267" s="661"/>
      <c r="CJ267" s="88"/>
      <c r="CK267" s="86"/>
      <c r="CL267" s="86"/>
      <c r="CM267" s="87"/>
      <c r="CN267" s="86"/>
      <c r="CO267" s="86"/>
      <c r="CP267" s="86"/>
      <c r="CQ267" s="87"/>
    </row>
    <row r="268" spans="1:95" ht="17.25" customHeight="1" x14ac:dyDescent="0.25">
      <c r="A268" s="664">
        <v>263</v>
      </c>
      <c r="B268" s="647" t="s">
        <v>218</v>
      </c>
      <c r="C268" s="648" t="s">
        <v>810</v>
      </c>
      <c r="D268" s="653">
        <v>312</v>
      </c>
      <c r="E268" s="654">
        <v>12</v>
      </c>
      <c r="F268" s="567">
        <v>0</v>
      </c>
      <c r="G268" s="567">
        <v>27</v>
      </c>
      <c r="H268" s="569">
        <v>8</v>
      </c>
      <c r="I268" s="654">
        <v>0</v>
      </c>
      <c r="J268" s="567">
        <v>0</v>
      </c>
      <c r="K268" s="567">
        <v>0</v>
      </c>
      <c r="L268" s="569">
        <v>0</v>
      </c>
      <c r="M268" s="655">
        <v>0</v>
      </c>
      <c r="N268" s="656">
        <v>0</v>
      </c>
      <c r="O268" s="649">
        <v>0</v>
      </c>
      <c r="P268" s="649">
        <f t="shared" si="138"/>
        <v>0</v>
      </c>
      <c r="Q268" s="649">
        <f t="shared" si="139"/>
        <v>0</v>
      </c>
      <c r="R268" s="649">
        <f t="shared" si="140"/>
        <v>0</v>
      </c>
      <c r="S268" s="660">
        <v>0</v>
      </c>
      <c r="T268" s="649">
        <f t="shared" si="141"/>
        <v>0</v>
      </c>
      <c r="U268" s="649">
        <f t="shared" si="142"/>
        <v>0</v>
      </c>
      <c r="V268" s="650">
        <f t="shared" si="143"/>
        <v>0</v>
      </c>
      <c r="W268" s="655">
        <v>0</v>
      </c>
      <c r="X268" s="656">
        <v>0</v>
      </c>
      <c r="Y268" s="661">
        <v>0</v>
      </c>
      <c r="Z268" s="649">
        <f t="shared" si="144"/>
        <v>0</v>
      </c>
      <c r="AA268" s="649">
        <f t="shared" si="145"/>
        <v>0</v>
      </c>
      <c r="AB268" s="649">
        <f t="shared" si="146"/>
        <v>0</v>
      </c>
      <c r="AC268" s="661">
        <v>0</v>
      </c>
      <c r="AD268" s="649">
        <f t="shared" si="147"/>
        <v>0</v>
      </c>
      <c r="AE268" s="649">
        <f t="shared" si="148"/>
        <v>0</v>
      </c>
      <c r="AF268" s="650">
        <f t="shared" si="149"/>
        <v>0</v>
      </c>
      <c r="AG268" s="655">
        <v>0</v>
      </c>
      <c r="AH268" s="656">
        <v>0</v>
      </c>
      <c r="AI268" s="661">
        <v>0</v>
      </c>
      <c r="AJ268" s="649">
        <f t="shared" si="150"/>
        <v>0</v>
      </c>
      <c r="AK268" s="649">
        <f t="shared" si="151"/>
        <v>0</v>
      </c>
      <c r="AL268" s="649">
        <f t="shared" si="152"/>
        <v>0</v>
      </c>
      <c r="AM268" s="661">
        <v>0</v>
      </c>
      <c r="AN268" s="649">
        <f t="shared" si="153"/>
        <v>0</v>
      </c>
      <c r="AO268" s="649">
        <f t="shared" si="154"/>
        <v>0</v>
      </c>
      <c r="AP268" s="650">
        <f t="shared" si="155"/>
        <v>0</v>
      </c>
      <c r="AQ268" s="655">
        <v>0</v>
      </c>
      <c r="AR268" s="656">
        <v>0</v>
      </c>
      <c r="AS268" s="661">
        <v>0</v>
      </c>
      <c r="AT268" s="649">
        <f t="shared" si="156"/>
        <v>0</v>
      </c>
      <c r="AU268" s="649">
        <f t="shared" si="157"/>
        <v>0</v>
      </c>
      <c r="AV268" s="649">
        <f t="shared" si="158"/>
        <v>0</v>
      </c>
      <c r="AW268" s="661">
        <v>0</v>
      </c>
      <c r="AX268" s="649">
        <f t="shared" si="159"/>
        <v>0</v>
      </c>
      <c r="AY268" s="649">
        <f t="shared" si="160"/>
        <v>0</v>
      </c>
      <c r="AZ268" s="650">
        <f t="shared" si="161"/>
        <v>0</v>
      </c>
      <c r="BA268" s="651">
        <v>1.35</v>
      </c>
      <c r="BB268" s="649">
        <f t="shared" si="162"/>
        <v>16.200000000000003</v>
      </c>
      <c r="BC268" s="649">
        <f t="shared" si="163"/>
        <v>0</v>
      </c>
      <c r="BD268" s="649">
        <f t="shared" si="164"/>
        <v>36.450000000000003</v>
      </c>
      <c r="BE268" s="650">
        <f t="shared" si="165"/>
        <v>10.8</v>
      </c>
      <c r="BF268" s="651">
        <v>1.1100000000000001</v>
      </c>
      <c r="BG268" s="649">
        <f t="shared" si="166"/>
        <v>13.32</v>
      </c>
      <c r="BH268" s="649">
        <f t="shared" si="167"/>
        <v>0</v>
      </c>
      <c r="BI268" s="649">
        <f t="shared" si="168"/>
        <v>29.970000000000002</v>
      </c>
      <c r="BJ268" s="650">
        <f t="shared" si="169"/>
        <v>8.8800000000000008</v>
      </c>
      <c r="BK268" s="674">
        <v>0</v>
      </c>
      <c r="BL268" s="674">
        <v>0</v>
      </c>
      <c r="BM268" s="675">
        <v>0</v>
      </c>
      <c r="BN268" s="675">
        <v>0</v>
      </c>
      <c r="BO268" s="662">
        <v>0</v>
      </c>
      <c r="BP268" s="662">
        <v>0</v>
      </c>
      <c r="BQ268" s="662">
        <v>0</v>
      </c>
      <c r="BR268" s="675">
        <v>0</v>
      </c>
      <c r="BS268" s="652">
        <f t="shared" si="170"/>
        <v>0</v>
      </c>
      <c r="BT268" s="650">
        <f t="shared" si="171"/>
        <v>0</v>
      </c>
      <c r="BV268" s="668"/>
      <c r="BW268" s="674"/>
      <c r="BX268" s="674"/>
      <c r="BY268" s="675"/>
      <c r="BZ268" s="675"/>
      <c r="CA268" s="662"/>
      <c r="CB268" s="662"/>
      <c r="CC268" s="662"/>
      <c r="CD268" s="675"/>
      <c r="CF268" s="671"/>
      <c r="CG268" s="661"/>
      <c r="CH268" s="661"/>
      <c r="CI268" s="661"/>
      <c r="CJ268" s="88"/>
      <c r="CK268" s="86"/>
      <c r="CL268" s="86"/>
      <c r="CM268" s="87"/>
      <c r="CN268" s="86"/>
      <c r="CO268" s="86"/>
      <c r="CP268" s="86"/>
      <c r="CQ268" s="87"/>
    </row>
    <row r="269" spans="1:95" ht="17.25" customHeight="1" x14ac:dyDescent="0.25">
      <c r="A269" s="664">
        <v>264</v>
      </c>
      <c r="B269" s="647" t="s">
        <v>219</v>
      </c>
      <c r="C269" s="648" t="s">
        <v>811</v>
      </c>
      <c r="D269" s="653">
        <v>1124</v>
      </c>
      <c r="E269" s="654">
        <v>28</v>
      </c>
      <c r="F269" s="567">
        <v>0</v>
      </c>
      <c r="G269" s="567">
        <v>81</v>
      </c>
      <c r="H269" s="569">
        <v>40</v>
      </c>
      <c r="I269" s="654">
        <v>30</v>
      </c>
      <c r="J269" s="567">
        <v>0</v>
      </c>
      <c r="K269" s="567">
        <v>85</v>
      </c>
      <c r="L269" s="569">
        <v>0</v>
      </c>
      <c r="M269" s="655">
        <v>0</v>
      </c>
      <c r="N269" s="656">
        <v>0</v>
      </c>
      <c r="O269" s="649">
        <v>341540.847016074</v>
      </c>
      <c r="P269" s="649">
        <f t="shared" si="138"/>
        <v>11384.6949005358</v>
      </c>
      <c r="Q269" s="649">
        <f t="shared" si="139"/>
        <v>0</v>
      </c>
      <c r="R269" s="649">
        <f t="shared" si="140"/>
        <v>0</v>
      </c>
      <c r="S269" s="660">
        <v>0</v>
      </c>
      <c r="T269" s="649">
        <f t="shared" si="141"/>
        <v>0</v>
      </c>
      <c r="U269" s="649">
        <f t="shared" si="142"/>
        <v>0</v>
      </c>
      <c r="V269" s="650">
        <f t="shared" si="143"/>
        <v>0</v>
      </c>
      <c r="W269" s="655">
        <v>0</v>
      </c>
      <c r="X269" s="656">
        <v>0</v>
      </c>
      <c r="Y269" s="661">
        <v>0</v>
      </c>
      <c r="Z269" s="649">
        <f t="shared" si="144"/>
        <v>0</v>
      </c>
      <c r="AA269" s="649">
        <f t="shared" si="145"/>
        <v>0</v>
      </c>
      <c r="AB269" s="649">
        <f t="shared" si="146"/>
        <v>0</v>
      </c>
      <c r="AC269" s="661">
        <v>0</v>
      </c>
      <c r="AD269" s="649">
        <f t="shared" si="147"/>
        <v>0</v>
      </c>
      <c r="AE269" s="649">
        <f t="shared" si="148"/>
        <v>0</v>
      </c>
      <c r="AF269" s="650">
        <f t="shared" si="149"/>
        <v>0</v>
      </c>
      <c r="AG269" s="655">
        <v>2</v>
      </c>
      <c r="AH269" s="656">
        <v>0</v>
      </c>
      <c r="AI269" s="661">
        <v>768773.51934906095</v>
      </c>
      <c r="AJ269" s="649">
        <f t="shared" si="150"/>
        <v>9044.3943452830699</v>
      </c>
      <c r="AK269" s="649">
        <f t="shared" si="151"/>
        <v>18088.78869056614</v>
      </c>
      <c r="AL269" s="649">
        <f t="shared" si="152"/>
        <v>0</v>
      </c>
      <c r="AM269" s="661">
        <v>0</v>
      </c>
      <c r="AN269" s="649">
        <f t="shared" si="153"/>
        <v>0</v>
      </c>
      <c r="AO269" s="649">
        <f t="shared" si="154"/>
        <v>0</v>
      </c>
      <c r="AP269" s="650">
        <f t="shared" si="155"/>
        <v>0</v>
      </c>
      <c r="AQ269" s="655">
        <v>0</v>
      </c>
      <c r="AR269" s="656">
        <v>0</v>
      </c>
      <c r="AS269" s="661">
        <v>0</v>
      </c>
      <c r="AT269" s="649">
        <f t="shared" si="156"/>
        <v>0</v>
      </c>
      <c r="AU269" s="649">
        <f t="shared" si="157"/>
        <v>0</v>
      </c>
      <c r="AV269" s="649">
        <f t="shared" si="158"/>
        <v>0</v>
      </c>
      <c r="AW269" s="661">
        <v>0</v>
      </c>
      <c r="AX269" s="649">
        <f t="shared" si="159"/>
        <v>0</v>
      </c>
      <c r="AY269" s="649">
        <f t="shared" si="160"/>
        <v>0</v>
      </c>
      <c r="AZ269" s="650">
        <f t="shared" si="161"/>
        <v>0</v>
      </c>
      <c r="BA269" s="651">
        <v>1.3</v>
      </c>
      <c r="BB269" s="649">
        <f t="shared" si="162"/>
        <v>36.4</v>
      </c>
      <c r="BC269" s="649">
        <f t="shared" si="163"/>
        <v>0</v>
      </c>
      <c r="BD269" s="649">
        <f t="shared" si="164"/>
        <v>105.3</v>
      </c>
      <c r="BE269" s="650">
        <f t="shared" si="165"/>
        <v>52</v>
      </c>
      <c r="BF269" s="651">
        <v>1.1299999999999999</v>
      </c>
      <c r="BG269" s="649">
        <f t="shared" si="166"/>
        <v>31.639999999999997</v>
      </c>
      <c r="BH269" s="649">
        <f t="shared" si="167"/>
        <v>0</v>
      </c>
      <c r="BI269" s="649">
        <f t="shared" si="168"/>
        <v>91.529999999999987</v>
      </c>
      <c r="BJ269" s="650">
        <f t="shared" si="169"/>
        <v>45.199999999999996</v>
      </c>
      <c r="BK269" s="674">
        <v>2.1186763039093299</v>
      </c>
      <c r="BL269" s="674">
        <v>0</v>
      </c>
      <c r="BM269" s="675">
        <v>0</v>
      </c>
      <c r="BN269" s="675">
        <v>0</v>
      </c>
      <c r="BO269" s="662">
        <v>4.7689236960906696</v>
      </c>
      <c r="BP269" s="662">
        <v>0</v>
      </c>
      <c r="BQ269" s="662">
        <v>0</v>
      </c>
      <c r="BR269" s="675">
        <v>0</v>
      </c>
      <c r="BS269" s="652">
        <f t="shared" si="170"/>
        <v>6.8875999999999991</v>
      </c>
      <c r="BT269" s="650">
        <f t="shared" si="171"/>
        <v>1110314.3663651363</v>
      </c>
      <c r="BV269" s="668"/>
      <c r="BW269" s="674"/>
      <c r="BX269" s="674"/>
      <c r="BY269" s="675"/>
      <c r="BZ269" s="675"/>
      <c r="CA269" s="662"/>
      <c r="CB269" s="662"/>
      <c r="CC269" s="662"/>
      <c r="CD269" s="675"/>
      <c r="CF269" s="671"/>
      <c r="CG269" s="661"/>
      <c r="CH269" s="661"/>
      <c r="CI269" s="661"/>
      <c r="CJ269" s="88"/>
      <c r="CK269" s="86"/>
      <c r="CL269" s="86"/>
      <c r="CM269" s="87"/>
      <c r="CN269" s="86"/>
      <c r="CO269" s="86"/>
      <c r="CP269" s="86"/>
      <c r="CQ269" s="87"/>
    </row>
    <row r="270" spans="1:95" ht="17.25" customHeight="1" x14ac:dyDescent="0.25">
      <c r="A270" s="664">
        <v>265</v>
      </c>
      <c r="B270" s="647" t="s">
        <v>220</v>
      </c>
      <c r="C270" s="648" t="s">
        <v>812</v>
      </c>
      <c r="D270" s="653">
        <v>4370</v>
      </c>
      <c r="E270" s="654">
        <v>93</v>
      </c>
      <c r="F270" s="567">
        <v>0</v>
      </c>
      <c r="G270" s="567">
        <v>281</v>
      </c>
      <c r="H270" s="569">
        <v>154</v>
      </c>
      <c r="I270" s="654">
        <v>95</v>
      </c>
      <c r="J270" s="567">
        <v>0</v>
      </c>
      <c r="K270" s="567">
        <v>305</v>
      </c>
      <c r="L270" s="569">
        <v>186</v>
      </c>
      <c r="M270" s="655">
        <v>4</v>
      </c>
      <c r="N270" s="656">
        <v>0</v>
      </c>
      <c r="O270" s="649">
        <v>961515.26186526299</v>
      </c>
      <c r="P270" s="649">
        <f t="shared" si="138"/>
        <v>10121.213282792241</v>
      </c>
      <c r="Q270" s="649">
        <f t="shared" si="139"/>
        <v>40484.853131168966</v>
      </c>
      <c r="R270" s="649">
        <f t="shared" si="140"/>
        <v>0</v>
      </c>
      <c r="S270" s="660">
        <v>87997.544553622007</v>
      </c>
      <c r="T270" s="649">
        <f t="shared" si="141"/>
        <v>926.28994266970528</v>
      </c>
      <c r="U270" s="649">
        <f t="shared" si="142"/>
        <v>3705.1597706788211</v>
      </c>
      <c r="V270" s="650">
        <f t="shared" si="143"/>
        <v>0</v>
      </c>
      <c r="W270" s="655">
        <v>0</v>
      </c>
      <c r="X270" s="656">
        <v>0</v>
      </c>
      <c r="Y270" s="661">
        <v>0</v>
      </c>
      <c r="Z270" s="649">
        <f t="shared" si="144"/>
        <v>0</v>
      </c>
      <c r="AA270" s="649">
        <f t="shared" si="145"/>
        <v>0</v>
      </c>
      <c r="AB270" s="649">
        <f t="shared" si="146"/>
        <v>0</v>
      </c>
      <c r="AC270" s="661">
        <v>0</v>
      </c>
      <c r="AD270" s="649">
        <f t="shared" si="147"/>
        <v>0</v>
      </c>
      <c r="AE270" s="649">
        <f t="shared" si="148"/>
        <v>0</v>
      </c>
      <c r="AF270" s="650">
        <f t="shared" si="149"/>
        <v>0</v>
      </c>
      <c r="AG270" s="655">
        <v>24</v>
      </c>
      <c r="AH270" s="656">
        <v>0</v>
      </c>
      <c r="AI270" s="661">
        <v>3173559.9166282299</v>
      </c>
      <c r="AJ270" s="649">
        <f t="shared" si="150"/>
        <v>10405.114480748294</v>
      </c>
      <c r="AK270" s="649">
        <f t="shared" si="151"/>
        <v>249722.74753795908</v>
      </c>
      <c r="AL270" s="649">
        <f t="shared" si="152"/>
        <v>0</v>
      </c>
      <c r="AM270" s="661">
        <v>1147927.17688247</v>
      </c>
      <c r="AN270" s="649">
        <f t="shared" si="153"/>
        <v>3763.6956619097377</v>
      </c>
      <c r="AO270" s="649">
        <f t="shared" si="154"/>
        <v>90328.695885833702</v>
      </c>
      <c r="AP270" s="650">
        <f t="shared" si="155"/>
        <v>0</v>
      </c>
      <c r="AQ270" s="655">
        <v>8</v>
      </c>
      <c r="AR270" s="656">
        <v>0</v>
      </c>
      <c r="AS270" s="661">
        <v>2351369.7013087701</v>
      </c>
      <c r="AT270" s="649">
        <f t="shared" si="156"/>
        <v>12641.77258768156</v>
      </c>
      <c r="AU270" s="649">
        <f t="shared" si="157"/>
        <v>101134.18070145248</v>
      </c>
      <c r="AV270" s="649">
        <f t="shared" si="158"/>
        <v>0</v>
      </c>
      <c r="AW270" s="661">
        <v>35403.131302116002</v>
      </c>
      <c r="AX270" s="649">
        <f t="shared" si="159"/>
        <v>190.33941560277421</v>
      </c>
      <c r="AY270" s="649">
        <f t="shared" si="160"/>
        <v>1522.7153248221937</v>
      </c>
      <c r="AZ270" s="650">
        <f t="shared" si="161"/>
        <v>0</v>
      </c>
      <c r="BA270" s="651">
        <v>1.23</v>
      </c>
      <c r="BB270" s="649">
        <f t="shared" si="162"/>
        <v>114.39</v>
      </c>
      <c r="BC270" s="649">
        <f t="shared" si="163"/>
        <v>0</v>
      </c>
      <c r="BD270" s="649">
        <f t="shared" si="164"/>
        <v>345.63</v>
      </c>
      <c r="BE270" s="650">
        <f t="shared" si="165"/>
        <v>189.42</v>
      </c>
      <c r="BF270" s="651">
        <v>1.52</v>
      </c>
      <c r="BG270" s="649">
        <f t="shared" si="166"/>
        <v>141.36000000000001</v>
      </c>
      <c r="BH270" s="649">
        <f t="shared" si="167"/>
        <v>0</v>
      </c>
      <c r="BI270" s="649">
        <f t="shared" si="168"/>
        <v>427.12</v>
      </c>
      <c r="BJ270" s="650">
        <f t="shared" si="169"/>
        <v>234.08</v>
      </c>
      <c r="BK270" s="674">
        <v>5.9645562718453702</v>
      </c>
      <c r="BL270" s="674">
        <v>0.54587412919072997</v>
      </c>
      <c r="BM270" s="675">
        <v>0</v>
      </c>
      <c r="BN270" s="675">
        <v>0</v>
      </c>
      <c r="BO270" s="662">
        <v>19.686506762338301</v>
      </c>
      <c r="BP270" s="662">
        <v>7.1209231034083897</v>
      </c>
      <c r="BQ270" s="662">
        <v>14.5862239067961</v>
      </c>
      <c r="BR270" s="675">
        <v>0.21961582642106001</v>
      </c>
      <c r="BS270" s="652">
        <f t="shared" si="170"/>
        <v>48.12369999999995</v>
      </c>
      <c r="BT270" s="650">
        <f t="shared" si="171"/>
        <v>7757772.7325404873</v>
      </c>
      <c r="BV270" s="668"/>
      <c r="BW270" s="674"/>
      <c r="BX270" s="674"/>
      <c r="BY270" s="675"/>
      <c r="BZ270" s="675"/>
      <c r="CA270" s="662"/>
      <c r="CB270" s="662"/>
      <c r="CC270" s="662"/>
      <c r="CD270" s="675"/>
      <c r="CF270" s="671"/>
      <c r="CG270" s="661"/>
      <c r="CH270" s="661"/>
      <c r="CI270" s="661"/>
      <c r="CJ270" s="88"/>
      <c r="CK270" s="86"/>
      <c r="CL270" s="86"/>
      <c r="CM270" s="87"/>
      <c r="CN270" s="86"/>
      <c r="CO270" s="86"/>
      <c r="CP270" s="86"/>
      <c r="CQ270" s="87"/>
    </row>
    <row r="271" spans="1:95" ht="17.25" customHeight="1" x14ac:dyDescent="0.25">
      <c r="A271" s="664">
        <v>266</v>
      </c>
      <c r="B271" s="647" t="s">
        <v>487</v>
      </c>
      <c r="C271" s="648" t="s">
        <v>813</v>
      </c>
      <c r="D271" s="653">
        <v>1839</v>
      </c>
      <c r="E271" s="654">
        <v>40</v>
      </c>
      <c r="F271" s="567">
        <v>0</v>
      </c>
      <c r="G271" s="567">
        <v>104</v>
      </c>
      <c r="H271" s="569">
        <v>49</v>
      </c>
      <c r="I271" s="654">
        <v>0</v>
      </c>
      <c r="J271" s="567">
        <v>0</v>
      </c>
      <c r="K271" s="567">
        <v>0</v>
      </c>
      <c r="L271" s="569">
        <v>0</v>
      </c>
      <c r="M271" s="655">
        <v>0</v>
      </c>
      <c r="N271" s="656">
        <v>0</v>
      </c>
      <c r="O271" s="649">
        <v>0</v>
      </c>
      <c r="P271" s="649">
        <f t="shared" si="138"/>
        <v>0</v>
      </c>
      <c r="Q271" s="649">
        <f t="shared" si="139"/>
        <v>0</v>
      </c>
      <c r="R271" s="649">
        <f t="shared" si="140"/>
        <v>0</v>
      </c>
      <c r="S271" s="660">
        <v>0</v>
      </c>
      <c r="T271" s="649">
        <f t="shared" si="141"/>
        <v>0</v>
      </c>
      <c r="U271" s="649">
        <f t="shared" si="142"/>
        <v>0</v>
      </c>
      <c r="V271" s="650">
        <f t="shared" si="143"/>
        <v>0</v>
      </c>
      <c r="W271" s="655">
        <v>0</v>
      </c>
      <c r="X271" s="656">
        <v>0</v>
      </c>
      <c r="Y271" s="661">
        <v>0</v>
      </c>
      <c r="Z271" s="649">
        <f t="shared" si="144"/>
        <v>0</v>
      </c>
      <c r="AA271" s="649">
        <f t="shared" si="145"/>
        <v>0</v>
      </c>
      <c r="AB271" s="649">
        <f t="shared" si="146"/>
        <v>0</v>
      </c>
      <c r="AC271" s="661">
        <v>0</v>
      </c>
      <c r="AD271" s="649">
        <f t="shared" si="147"/>
        <v>0</v>
      </c>
      <c r="AE271" s="649">
        <f t="shared" si="148"/>
        <v>0</v>
      </c>
      <c r="AF271" s="650">
        <f t="shared" si="149"/>
        <v>0</v>
      </c>
      <c r="AG271" s="655">
        <v>0</v>
      </c>
      <c r="AH271" s="656">
        <v>0</v>
      </c>
      <c r="AI271" s="661">
        <v>0</v>
      </c>
      <c r="AJ271" s="649">
        <f t="shared" si="150"/>
        <v>0</v>
      </c>
      <c r="AK271" s="649">
        <f t="shared" si="151"/>
        <v>0</v>
      </c>
      <c r="AL271" s="649">
        <f t="shared" si="152"/>
        <v>0</v>
      </c>
      <c r="AM271" s="661">
        <v>0</v>
      </c>
      <c r="AN271" s="649">
        <f t="shared" si="153"/>
        <v>0</v>
      </c>
      <c r="AO271" s="649">
        <f t="shared" si="154"/>
        <v>0</v>
      </c>
      <c r="AP271" s="650">
        <f t="shared" si="155"/>
        <v>0</v>
      </c>
      <c r="AQ271" s="655">
        <v>0</v>
      </c>
      <c r="AR271" s="656">
        <v>0</v>
      </c>
      <c r="AS271" s="661">
        <v>0</v>
      </c>
      <c r="AT271" s="649">
        <f t="shared" si="156"/>
        <v>0</v>
      </c>
      <c r="AU271" s="649">
        <f t="shared" si="157"/>
        <v>0</v>
      </c>
      <c r="AV271" s="649">
        <f t="shared" si="158"/>
        <v>0</v>
      </c>
      <c r="AW271" s="661">
        <v>0</v>
      </c>
      <c r="AX271" s="649">
        <f t="shared" si="159"/>
        <v>0</v>
      </c>
      <c r="AY271" s="649">
        <f t="shared" si="160"/>
        <v>0</v>
      </c>
      <c r="AZ271" s="650">
        <f t="shared" si="161"/>
        <v>0</v>
      </c>
      <c r="BA271" s="651">
        <v>1.4</v>
      </c>
      <c r="BB271" s="649">
        <f t="shared" si="162"/>
        <v>56</v>
      </c>
      <c r="BC271" s="649">
        <f t="shared" si="163"/>
        <v>0</v>
      </c>
      <c r="BD271" s="649">
        <f t="shared" si="164"/>
        <v>145.6</v>
      </c>
      <c r="BE271" s="650">
        <f t="shared" si="165"/>
        <v>68.599999999999994</v>
      </c>
      <c r="BF271" s="651">
        <v>1.1399999999999999</v>
      </c>
      <c r="BG271" s="649">
        <f t="shared" si="166"/>
        <v>45.599999999999994</v>
      </c>
      <c r="BH271" s="649">
        <f t="shared" si="167"/>
        <v>0</v>
      </c>
      <c r="BI271" s="649">
        <f t="shared" si="168"/>
        <v>118.55999999999999</v>
      </c>
      <c r="BJ271" s="650">
        <f t="shared" si="169"/>
        <v>55.859999999999992</v>
      </c>
      <c r="BK271" s="674">
        <v>0</v>
      </c>
      <c r="BL271" s="674">
        <v>0</v>
      </c>
      <c r="BM271" s="675">
        <v>0</v>
      </c>
      <c r="BN271" s="675">
        <v>0</v>
      </c>
      <c r="BO271" s="662">
        <v>0</v>
      </c>
      <c r="BP271" s="662">
        <v>0</v>
      </c>
      <c r="BQ271" s="662">
        <v>0</v>
      </c>
      <c r="BR271" s="675">
        <v>0</v>
      </c>
      <c r="BS271" s="652">
        <f t="shared" si="170"/>
        <v>0</v>
      </c>
      <c r="BT271" s="650">
        <f t="shared" si="171"/>
        <v>0</v>
      </c>
      <c r="BV271" s="668"/>
      <c r="BW271" s="674"/>
      <c r="BX271" s="674"/>
      <c r="BY271" s="675"/>
      <c r="BZ271" s="675"/>
      <c r="CA271" s="662"/>
      <c r="CB271" s="662"/>
      <c r="CC271" s="662"/>
      <c r="CD271" s="675"/>
      <c r="CF271" s="671"/>
      <c r="CG271" s="661"/>
      <c r="CH271" s="661"/>
      <c r="CI271" s="661"/>
      <c r="CJ271" s="88"/>
      <c r="CK271" s="86"/>
      <c r="CL271" s="86"/>
      <c r="CM271" s="87"/>
      <c r="CN271" s="86"/>
      <c r="CO271" s="86"/>
      <c r="CP271" s="86"/>
      <c r="CQ271" s="87"/>
    </row>
    <row r="272" spans="1:95" ht="17.25" customHeight="1" x14ac:dyDescent="0.25">
      <c r="A272" s="664">
        <v>267</v>
      </c>
      <c r="B272" s="647" t="s">
        <v>221</v>
      </c>
      <c r="C272" s="648" t="s">
        <v>814</v>
      </c>
      <c r="D272" s="653">
        <v>495</v>
      </c>
      <c r="E272" s="654">
        <v>0</v>
      </c>
      <c r="F272" s="567">
        <v>14</v>
      </c>
      <c r="G272" s="567">
        <v>20</v>
      </c>
      <c r="H272" s="569">
        <v>13</v>
      </c>
      <c r="I272" s="654">
        <v>0</v>
      </c>
      <c r="J272" s="567">
        <v>17</v>
      </c>
      <c r="K272" s="567">
        <v>19</v>
      </c>
      <c r="L272" s="569">
        <v>32</v>
      </c>
      <c r="M272" s="655">
        <v>0</v>
      </c>
      <c r="N272" s="656">
        <v>0</v>
      </c>
      <c r="O272" s="649">
        <v>0</v>
      </c>
      <c r="P272" s="649">
        <f t="shared" si="138"/>
        <v>0</v>
      </c>
      <c r="Q272" s="649">
        <f t="shared" si="139"/>
        <v>0</v>
      </c>
      <c r="R272" s="649">
        <f t="shared" si="140"/>
        <v>0</v>
      </c>
      <c r="S272" s="660">
        <v>0</v>
      </c>
      <c r="T272" s="649">
        <f t="shared" si="141"/>
        <v>0</v>
      </c>
      <c r="U272" s="649">
        <f t="shared" si="142"/>
        <v>0</v>
      </c>
      <c r="V272" s="650">
        <f t="shared" si="143"/>
        <v>0</v>
      </c>
      <c r="W272" s="655">
        <v>0</v>
      </c>
      <c r="X272" s="656">
        <v>0</v>
      </c>
      <c r="Y272" s="661">
        <v>260479.27172490599</v>
      </c>
      <c r="Z272" s="649">
        <f t="shared" si="144"/>
        <v>15322.310101465058</v>
      </c>
      <c r="AA272" s="649">
        <f t="shared" si="145"/>
        <v>0</v>
      </c>
      <c r="AB272" s="649">
        <f t="shared" si="146"/>
        <v>0</v>
      </c>
      <c r="AC272" s="661">
        <v>0</v>
      </c>
      <c r="AD272" s="649">
        <f t="shared" si="147"/>
        <v>0</v>
      </c>
      <c r="AE272" s="649">
        <f t="shared" si="148"/>
        <v>0</v>
      </c>
      <c r="AF272" s="650">
        <f t="shared" si="149"/>
        <v>0</v>
      </c>
      <c r="AG272" s="655">
        <v>0</v>
      </c>
      <c r="AH272" s="656">
        <v>0</v>
      </c>
      <c r="AI272" s="661">
        <v>291202.82074753603</v>
      </c>
      <c r="AJ272" s="649">
        <f t="shared" si="150"/>
        <v>15326.464249870318</v>
      </c>
      <c r="AK272" s="649">
        <f t="shared" si="151"/>
        <v>0</v>
      </c>
      <c r="AL272" s="649">
        <f t="shared" si="152"/>
        <v>0</v>
      </c>
      <c r="AM272" s="661">
        <v>0</v>
      </c>
      <c r="AN272" s="649">
        <f t="shared" si="153"/>
        <v>0</v>
      </c>
      <c r="AO272" s="649">
        <f t="shared" si="154"/>
        <v>0</v>
      </c>
      <c r="AP272" s="650">
        <f t="shared" si="155"/>
        <v>0</v>
      </c>
      <c r="AQ272" s="655">
        <v>0</v>
      </c>
      <c r="AR272" s="656">
        <v>0</v>
      </c>
      <c r="AS272" s="661">
        <v>452527.25676894397</v>
      </c>
      <c r="AT272" s="649">
        <f t="shared" si="156"/>
        <v>14141.476774029499</v>
      </c>
      <c r="AU272" s="649">
        <f t="shared" si="157"/>
        <v>0</v>
      </c>
      <c r="AV272" s="649">
        <f t="shared" si="158"/>
        <v>0</v>
      </c>
      <c r="AW272" s="661">
        <v>0</v>
      </c>
      <c r="AX272" s="649">
        <f t="shared" si="159"/>
        <v>0</v>
      </c>
      <c r="AY272" s="649">
        <f t="shared" si="160"/>
        <v>0</v>
      </c>
      <c r="AZ272" s="650">
        <f t="shared" si="161"/>
        <v>0</v>
      </c>
      <c r="BA272" s="651">
        <v>1.49</v>
      </c>
      <c r="BB272" s="649">
        <f t="shared" si="162"/>
        <v>0</v>
      </c>
      <c r="BC272" s="649">
        <f t="shared" si="163"/>
        <v>20.86</v>
      </c>
      <c r="BD272" s="649">
        <f t="shared" si="164"/>
        <v>29.8</v>
      </c>
      <c r="BE272" s="650">
        <f t="shared" si="165"/>
        <v>19.37</v>
      </c>
      <c r="BF272" s="651">
        <v>1.1299999999999999</v>
      </c>
      <c r="BG272" s="649">
        <f t="shared" si="166"/>
        <v>0</v>
      </c>
      <c r="BH272" s="649">
        <f t="shared" si="167"/>
        <v>15.819999999999999</v>
      </c>
      <c r="BI272" s="649">
        <f t="shared" si="168"/>
        <v>22.599999999999998</v>
      </c>
      <c r="BJ272" s="650">
        <f t="shared" si="169"/>
        <v>14.689999999999998</v>
      </c>
      <c r="BK272" s="674">
        <v>0</v>
      </c>
      <c r="BL272" s="674">
        <v>0</v>
      </c>
      <c r="BM272" s="675">
        <v>1.61582799095519</v>
      </c>
      <c r="BN272" s="675">
        <v>0</v>
      </c>
      <c r="BO272" s="662">
        <v>1.8064150198711799</v>
      </c>
      <c r="BP272" s="662">
        <v>0</v>
      </c>
      <c r="BQ272" s="662">
        <v>2.8071569891736301</v>
      </c>
      <c r="BR272" s="675">
        <v>0</v>
      </c>
      <c r="BS272" s="652">
        <f t="shared" si="170"/>
        <v>6.2294</v>
      </c>
      <c r="BT272" s="650">
        <f t="shared" si="171"/>
        <v>1004209.3492413876</v>
      </c>
      <c r="BV272" s="668"/>
      <c r="BW272" s="674"/>
      <c r="BX272" s="674"/>
      <c r="BY272" s="675"/>
      <c r="BZ272" s="675"/>
      <c r="CA272" s="662"/>
      <c r="CB272" s="662"/>
      <c r="CC272" s="662"/>
      <c r="CD272" s="675"/>
      <c r="CF272" s="671"/>
      <c r="CG272" s="661"/>
      <c r="CH272" s="661"/>
      <c r="CI272" s="661"/>
      <c r="CJ272" s="88"/>
      <c r="CK272" s="86"/>
      <c r="CL272" s="86"/>
      <c r="CM272" s="87"/>
      <c r="CN272" s="86"/>
      <c r="CO272" s="86"/>
      <c r="CP272" s="86"/>
      <c r="CQ272" s="87"/>
    </row>
    <row r="273" spans="1:95" ht="17.25" customHeight="1" x14ac:dyDescent="0.25">
      <c r="A273" s="664">
        <v>268</v>
      </c>
      <c r="B273" s="647" t="s">
        <v>222</v>
      </c>
      <c r="C273" s="648" t="s">
        <v>815</v>
      </c>
      <c r="D273" s="653">
        <v>3082</v>
      </c>
      <c r="E273" s="654">
        <v>57</v>
      </c>
      <c r="F273" s="567">
        <v>20</v>
      </c>
      <c r="G273" s="567">
        <v>155</v>
      </c>
      <c r="H273" s="569">
        <v>83</v>
      </c>
      <c r="I273" s="654">
        <v>58</v>
      </c>
      <c r="J273" s="567">
        <v>20</v>
      </c>
      <c r="K273" s="567">
        <v>157</v>
      </c>
      <c r="L273" s="569">
        <v>193</v>
      </c>
      <c r="M273" s="655">
        <v>1</v>
      </c>
      <c r="N273" s="656">
        <v>0</v>
      </c>
      <c r="O273" s="649">
        <v>528775.25834539195</v>
      </c>
      <c r="P273" s="649">
        <f t="shared" si="138"/>
        <v>9116.8147990584821</v>
      </c>
      <c r="Q273" s="649">
        <f t="shared" si="139"/>
        <v>9116.8147990584821</v>
      </c>
      <c r="R273" s="649">
        <f t="shared" si="140"/>
        <v>0</v>
      </c>
      <c r="S273" s="660">
        <v>0</v>
      </c>
      <c r="T273" s="649">
        <f t="shared" si="141"/>
        <v>0</v>
      </c>
      <c r="U273" s="649">
        <f t="shared" si="142"/>
        <v>0</v>
      </c>
      <c r="V273" s="650">
        <f t="shared" si="143"/>
        <v>0</v>
      </c>
      <c r="W273" s="655">
        <v>0</v>
      </c>
      <c r="X273" s="656">
        <v>0</v>
      </c>
      <c r="Y273" s="661">
        <v>263153.79706600099</v>
      </c>
      <c r="Z273" s="649">
        <f t="shared" si="144"/>
        <v>13157.689853300049</v>
      </c>
      <c r="AA273" s="649">
        <f t="shared" si="145"/>
        <v>0</v>
      </c>
      <c r="AB273" s="649">
        <f t="shared" si="146"/>
        <v>0</v>
      </c>
      <c r="AC273" s="661">
        <v>0</v>
      </c>
      <c r="AD273" s="649">
        <f t="shared" si="147"/>
        <v>0</v>
      </c>
      <c r="AE273" s="649">
        <f t="shared" si="148"/>
        <v>0</v>
      </c>
      <c r="AF273" s="650">
        <f t="shared" si="149"/>
        <v>0</v>
      </c>
      <c r="AG273" s="655">
        <v>1</v>
      </c>
      <c r="AH273" s="656">
        <v>0</v>
      </c>
      <c r="AI273" s="661">
        <v>2045641.49914972</v>
      </c>
      <c r="AJ273" s="649">
        <f t="shared" si="150"/>
        <v>13029.56368885172</v>
      </c>
      <c r="AK273" s="649">
        <f t="shared" si="151"/>
        <v>13029.56368885172</v>
      </c>
      <c r="AL273" s="649">
        <f t="shared" si="152"/>
        <v>0</v>
      </c>
      <c r="AM273" s="661">
        <v>1706986.1242680999</v>
      </c>
      <c r="AN273" s="649">
        <f t="shared" si="153"/>
        <v>10872.523084510191</v>
      </c>
      <c r="AO273" s="649">
        <f t="shared" si="154"/>
        <v>10872.523084510191</v>
      </c>
      <c r="AP273" s="650">
        <f t="shared" si="155"/>
        <v>0</v>
      </c>
      <c r="AQ273" s="655">
        <v>2</v>
      </c>
      <c r="AR273" s="656">
        <v>0</v>
      </c>
      <c r="AS273" s="661">
        <v>2956904.7105706502</v>
      </c>
      <c r="AT273" s="649">
        <f t="shared" si="156"/>
        <v>15320.74979570285</v>
      </c>
      <c r="AU273" s="649">
        <f t="shared" si="157"/>
        <v>30641.4995914057</v>
      </c>
      <c r="AV273" s="649">
        <f t="shared" si="158"/>
        <v>0</v>
      </c>
      <c r="AW273" s="661">
        <v>14101.090590600999</v>
      </c>
      <c r="AX273" s="649">
        <f t="shared" si="159"/>
        <v>73.062645547155441</v>
      </c>
      <c r="AY273" s="649">
        <f t="shared" si="160"/>
        <v>146.12529109431088</v>
      </c>
      <c r="AZ273" s="650">
        <f t="shared" si="161"/>
        <v>0</v>
      </c>
      <c r="BA273" s="651">
        <v>1.47</v>
      </c>
      <c r="BB273" s="649">
        <f t="shared" si="162"/>
        <v>83.789999999999992</v>
      </c>
      <c r="BC273" s="649">
        <f t="shared" si="163"/>
        <v>29.4</v>
      </c>
      <c r="BD273" s="649">
        <f t="shared" si="164"/>
        <v>227.85</v>
      </c>
      <c r="BE273" s="650">
        <f t="shared" si="165"/>
        <v>122.00999999999999</v>
      </c>
      <c r="BF273" s="651">
        <v>1.1299999999999999</v>
      </c>
      <c r="BG273" s="649">
        <f t="shared" si="166"/>
        <v>64.41</v>
      </c>
      <c r="BH273" s="649">
        <f t="shared" si="167"/>
        <v>22.599999999999998</v>
      </c>
      <c r="BI273" s="649">
        <f t="shared" si="168"/>
        <v>175.14999999999998</v>
      </c>
      <c r="BJ273" s="650">
        <f t="shared" si="169"/>
        <v>93.789999999999992</v>
      </c>
      <c r="BK273" s="674">
        <v>3.2801453171344699</v>
      </c>
      <c r="BL273" s="674">
        <v>0</v>
      </c>
      <c r="BM273" s="675">
        <v>1.6324188424269499</v>
      </c>
      <c r="BN273" s="675">
        <v>0</v>
      </c>
      <c r="BO273" s="662">
        <v>12.689703759908101</v>
      </c>
      <c r="BP273" s="662">
        <v>10.588926871223199</v>
      </c>
      <c r="BQ273" s="662">
        <v>18.3425320805305</v>
      </c>
      <c r="BR273" s="675">
        <v>8.747312877683E-2</v>
      </c>
      <c r="BS273" s="652">
        <f t="shared" si="170"/>
        <v>46.621200000000051</v>
      </c>
      <c r="BT273" s="650">
        <f t="shared" si="171"/>
        <v>7515562.4799904693</v>
      </c>
      <c r="BV273" s="668"/>
      <c r="BW273" s="674"/>
      <c r="BX273" s="674"/>
      <c r="BY273" s="675"/>
      <c r="BZ273" s="675"/>
      <c r="CA273" s="662"/>
      <c r="CB273" s="662"/>
      <c r="CC273" s="662"/>
      <c r="CD273" s="675"/>
      <c r="CF273" s="671"/>
      <c r="CG273" s="661"/>
      <c r="CH273" s="661"/>
      <c r="CI273" s="661"/>
      <c r="CJ273" s="88"/>
      <c r="CK273" s="86"/>
      <c r="CL273" s="86"/>
      <c r="CM273" s="87"/>
      <c r="CN273" s="86"/>
      <c r="CO273" s="86"/>
      <c r="CP273" s="86"/>
      <c r="CQ273" s="87"/>
    </row>
    <row r="274" spans="1:95" ht="17.25" customHeight="1" x14ac:dyDescent="0.25">
      <c r="A274" s="664">
        <v>269</v>
      </c>
      <c r="B274" s="647" t="s">
        <v>223</v>
      </c>
      <c r="C274" s="648" t="s">
        <v>816</v>
      </c>
      <c r="D274" s="653">
        <v>1800</v>
      </c>
      <c r="E274" s="654">
        <v>15</v>
      </c>
      <c r="F274" s="567">
        <v>16</v>
      </c>
      <c r="G274" s="567">
        <v>70</v>
      </c>
      <c r="H274" s="569">
        <v>51</v>
      </c>
      <c r="I274" s="654">
        <v>15</v>
      </c>
      <c r="J274" s="567">
        <v>17</v>
      </c>
      <c r="K274" s="567">
        <v>73</v>
      </c>
      <c r="L274" s="569">
        <v>0</v>
      </c>
      <c r="M274" s="655">
        <v>0</v>
      </c>
      <c r="N274" s="656">
        <v>0</v>
      </c>
      <c r="O274" s="649">
        <v>176297.233151283</v>
      </c>
      <c r="P274" s="649">
        <f t="shared" si="138"/>
        <v>11753.148876752201</v>
      </c>
      <c r="Q274" s="649">
        <f t="shared" si="139"/>
        <v>0</v>
      </c>
      <c r="R274" s="649">
        <f t="shared" si="140"/>
        <v>0</v>
      </c>
      <c r="S274" s="660">
        <v>0</v>
      </c>
      <c r="T274" s="649">
        <f t="shared" si="141"/>
        <v>0</v>
      </c>
      <c r="U274" s="649">
        <f t="shared" si="142"/>
        <v>0</v>
      </c>
      <c r="V274" s="650">
        <f t="shared" si="143"/>
        <v>0</v>
      </c>
      <c r="W274" s="655">
        <v>0</v>
      </c>
      <c r="X274" s="656">
        <v>0</v>
      </c>
      <c r="Y274" s="661">
        <v>263203.09588976298</v>
      </c>
      <c r="Z274" s="649">
        <f t="shared" si="144"/>
        <v>15482.535052338999</v>
      </c>
      <c r="AA274" s="649">
        <f t="shared" si="145"/>
        <v>0</v>
      </c>
      <c r="AB274" s="649">
        <f t="shared" si="146"/>
        <v>0</v>
      </c>
      <c r="AC274" s="661">
        <v>0</v>
      </c>
      <c r="AD274" s="649">
        <f t="shared" si="147"/>
        <v>0</v>
      </c>
      <c r="AE274" s="649">
        <f t="shared" si="148"/>
        <v>0</v>
      </c>
      <c r="AF274" s="650">
        <f t="shared" si="149"/>
        <v>0</v>
      </c>
      <c r="AG274" s="655">
        <v>2</v>
      </c>
      <c r="AH274" s="656">
        <v>0</v>
      </c>
      <c r="AI274" s="661">
        <v>928641.28687831201</v>
      </c>
      <c r="AJ274" s="649">
        <f t="shared" si="150"/>
        <v>12721.113518880986</v>
      </c>
      <c r="AK274" s="649">
        <f t="shared" si="151"/>
        <v>25442.227037761972</v>
      </c>
      <c r="AL274" s="649">
        <f t="shared" si="152"/>
        <v>0</v>
      </c>
      <c r="AM274" s="661">
        <v>160741.08372109299</v>
      </c>
      <c r="AN274" s="649">
        <f t="shared" si="153"/>
        <v>2201.9326537136026</v>
      </c>
      <c r="AO274" s="649">
        <f t="shared" si="154"/>
        <v>4403.8653074272052</v>
      </c>
      <c r="AP274" s="650">
        <f t="shared" si="155"/>
        <v>0</v>
      </c>
      <c r="AQ274" s="655">
        <v>0</v>
      </c>
      <c r="AR274" s="656">
        <v>0</v>
      </c>
      <c r="AS274" s="661">
        <v>0</v>
      </c>
      <c r="AT274" s="649">
        <f t="shared" si="156"/>
        <v>0</v>
      </c>
      <c r="AU274" s="649">
        <f t="shared" si="157"/>
        <v>0</v>
      </c>
      <c r="AV274" s="649">
        <f t="shared" si="158"/>
        <v>0</v>
      </c>
      <c r="AW274" s="661">
        <v>0</v>
      </c>
      <c r="AX274" s="649">
        <f t="shared" si="159"/>
        <v>0</v>
      </c>
      <c r="AY274" s="649">
        <f t="shared" si="160"/>
        <v>0</v>
      </c>
      <c r="AZ274" s="650">
        <f t="shared" si="161"/>
        <v>0</v>
      </c>
      <c r="BA274" s="651">
        <v>1.75</v>
      </c>
      <c r="BB274" s="649">
        <f t="shared" si="162"/>
        <v>26.25</v>
      </c>
      <c r="BC274" s="649">
        <f t="shared" si="163"/>
        <v>28</v>
      </c>
      <c r="BD274" s="649">
        <f t="shared" si="164"/>
        <v>122.5</v>
      </c>
      <c r="BE274" s="650">
        <f t="shared" si="165"/>
        <v>89.25</v>
      </c>
      <c r="BF274" s="651">
        <v>1</v>
      </c>
      <c r="BG274" s="649">
        <f t="shared" si="166"/>
        <v>15</v>
      </c>
      <c r="BH274" s="649">
        <f t="shared" si="167"/>
        <v>16</v>
      </c>
      <c r="BI274" s="649">
        <f t="shared" si="168"/>
        <v>70</v>
      </c>
      <c r="BJ274" s="650">
        <f t="shared" si="169"/>
        <v>51</v>
      </c>
      <c r="BK274" s="674">
        <v>1.0936225449626</v>
      </c>
      <c r="BL274" s="674">
        <v>0</v>
      </c>
      <c r="BM274" s="675">
        <v>1.63272465723835</v>
      </c>
      <c r="BN274" s="675">
        <v>0</v>
      </c>
      <c r="BO274" s="662">
        <v>5.7606295309338096</v>
      </c>
      <c r="BP274" s="662">
        <v>0.99712326686523001</v>
      </c>
      <c r="BQ274" s="662">
        <v>0</v>
      </c>
      <c r="BR274" s="675">
        <v>0</v>
      </c>
      <c r="BS274" s="652">
        <f t="shared" si="170"/>
        <v>9.4840999999999909</v>
      </c>
      <c r="BT274" s="650">
        <f t="shared" si="171"/>
        <v>1528882.6996404524</v>
      </c>
      <c r="BV274" s="668"/>
      <c r="BW274" s="674"/>
      <c r="BX274" s="674"/>
      <c r="BY274" s="675"/>
      <c r="BZ274" s="675"/>
      <c r="CA274" s="662"/>
      <c r="CB274" s="662"/>
      <c r="CC274" s="662"/>
      <c r="CD274" s="675"/>
      <c r="CF274" s="671"/>
      <c r="CG274" s="661"/>
      <c r="CH274" s="661"/>
      <c r="CI274" s="661"/>
      <c r="CJ274" s="88"/>
      <c r="CK274" s="86"/>
      <c r="CL274" s="86"/>
      <c r="CM274" s="87"/>
      <c r="CN274" s="86"/>
      <c r="CO274" s="86"/>
      <c r="CP274" s="86"/>
      <c r="CQ274" s="87"/>
    </row>
    <row r="275" spans="1:95" ht="17.25" customHeight="1" x14ac:dyDescent="0.25">
      <c r="A275" s="664">
        <v>270</v>
      </c>
      <c r="B275" s="647" t="s">
        <v>224</v>
      </c>
      <c r="C275" s="648" t="s">
        <v>817</v>
      </c>
      <c r="D275" s="653">
        <v>2148</v>
      </c>
      <c r="E275" s="654">
        <v>29</v>
      </c>
      <c r="F275" s="567">
        <v>0</v>
      </c>
      <c r="G275" s="567">
        <v>122</v>
      </c>
      <c r="H275" s="569">
        <v>68</v>
      </c>
      <c r="I275" s="654">
        <v>29</v>
      </c>
      <c r="J275" s="567">
        <v>0</v>
      </c>
      <c r="K275" s="567">
        <v>123</v>
      </c>
      <c r="L275" s="569">
        <v>37</v>
      </c>
      <c r="M275" s="655">
        <v>0</v>
      </c>
      <c r="N275" s="656">
        <v>0</v>
      </c>
      <c r="O275" s="649">
        <v>354018.238166161</v>
      </c>
      <c r="P275" s="649">
        <f t="shared" si="138"/>
        <v>12207.525454005552</v>
      </c>
      <c r="Q275" s="649">
        <f t="shared" si="139"/>
        <v>0</v>
      </c>
      <c r="R275" s="649">
        <f t="shared" si="140"/>
        <v>0</v>
      </c>
      <c r="S275" s="660">
        <v>0</v>
      </c>
      <c r="T275" s="649">
        <f t="shared" si="141"/>
        <v>0</v>
      </c>
      <c r="U275" s="649">
        <f t="shared" si="142"/>
        <v>0</v>
      </c>
      <c r="V275" s="650">
        <f t="shared" si="143"/>
        <v>0</v>
      </c>
      <c r="W275" s="655">
        <v>0</v>
      </c>
      <c r="X275" s="656">
        <v>0</v>
      </c>
      <c r="Y275" s="661">
        <v>0</v>
      </c>
      <c r="Z275" s="649">
        <f t="shared" si="144"/>
        <v>0</v>
      </c>
      <c r="AA275" s="649">
        <f t="shared" si="145"/>
        <v>0</v>
      </c>
      <c r="AB275" s="649">
        <f t="shared" si="146"/>
        <v>0</v>
      </c>
      <c r="AC275" s="661">
        <v>0</v>
      </c>
      <c r="AD275" s="649">
        <f t="shared" si="147"/>
        <v>0</v>
      </c>
      <c r="AE275" s="649">
        <f t="shared" si="148"/>
        <v>0</v>
      </c>
      <c r="AF275" s="650">
        <f t="shared" si="149"/>
        <v>0</v>
      </c>
      <c r="AG275" s="655">
        <v>4</v>
      </c>
      <c r="AH275" s="656">
        <v>0</v>
      </c>
      <c r="AI275" s="661">
        <v>1382640.8019604301</v>
      </c>
      <c r="AJ275" s="649">
        <f t="shared" si="150"/>
        <v>11240.982129759594</v>
      </c>
      <c r="AK275" s="649">
        <f t="shared" si="151"/>
        <v>44963.928519038374</v>
      </c>
      <c r="AL275" s="649">
        <f t="shared" si="152"/>
        <v>0</v>
      </c>
      <c r="AM275" s="661">
        <v>0</v>
      </c>
      <c r="AN275" s="649">
        <f t="shared" si="153"/>
        <v>0</v>
      </c>
      <c r="AO275" s="649">
        <f t="shared" si="154"/>
        <v>0</v>
      </c>
      <c r="AP275" s="650">
        <f t="shared" si="155"/>
        <v>0</v>
      </c>
      <c r="AQ275" s="655">
        <v>5</v>
      </c>
      <c r="AR275" s="656">
        <v>0</v>
      </c>
      <c r="AS275" s="661">
        <v>589333.16752328502</v>
      </c>
      <c r="AT275" s="649">
        <f t="shared" si="156"/>
        <v>15927.923446575271</v>
      </c>
      <c r="AU275" s="649">
        <f t="shared" si="157"/>
        <v>79639.61723287635</v>
      </c>
      <c r="AV275" s="649">
        <f t="shared" si="158"/>
        <v>0</v>
      </c>
      <c r="AW275" s="661">
        <v>0</v>
      </c>
      <c r="AX275" s="649">
        <f t="shared" si="159"/>
        <v>0</v>
      </c>
      <c r="AY275" s="649">
        <f t="shared" si="160"/>
        <v>0</v>
      </c>
      <c r="AZ275" s="650">
        <f t="shared" si="161"/>
        <v>0</v>
      </c>
      <c r="BA275" s="651">
        <v>1.31</v>
      </c>
      <c r="BB275" s="649">
        <f t="shared" si="162"/>
        <v>37.99</v>
      </c>
      <c r="BC275" s="649">
        <f t="shared" si="163"/>
        <v>0</v>
      </c>
      <c r="BD275" s="649">
        <f t="shared" si="164"/>
        <v>159.82</v>
      </c>
      <c r="BE275" s="650">
        <f t="shared" si="165"/>
        <v>89.08</v>
      </c>
      <c r="BF275" s="651">
        <v>1.19</v>
      </c>
      <c r="BG275" s="649">
        <f t="shared" si="166"/>
        <v>34.51</v>
      </c>
      <c r="BH275" s="649">
        <f t="shared" si="167"/>
        <v>0</v>
      </c>
      <c r="BI275" s="649">
        <f t="shared" si="168"/>
        <v>145.18</v>
      </c>
      <c r="BJ275" s="650">
        <f t="shared" si="169"/>
        <v>80.92</v>
      </c>
      <c r="BK275" s="674">
        <v>2.19607715711695</v>
      </c>
      <c r="BL275" s="674">
        <v>0</v>
      </c>
      <c r="BM275" s="675">
        <v>0</v>
      </c>
      <c r="BN275" s="675">
        <v>0</v>
      </c>
      <c r="BO275" s="662">
        <v>8.57691936271938</v>
      </c>
      <c r="BP275" s="662">
        <v>0</v>
      </c>
      <c r="BQ275" s="662">
        <v>3.6558034801636698</v>
      </c>
      <c r="BR275" s="675">
        <v>0</v>
      </c>
      <c r="BS275" s="652">
        <f t="shared" si="170"/>
        <v>14.428799999999999</v>
      </c>
      <c r="BT275" s="650">
        <f t="shared" si="171"/>
        <v>2325992.207649875</v>
      </c>
      <c r="BV275" s="668"/>
      <c r="BW275" s="674"/>
      <c r="BX275" s="674"/>
      <c r="BY275" s="675"/>
      <c r="BZ275" s="675"/>
      <c r="CA275" s="662"/>
      <c r="CB275" s="662"/>
      <c r="CC275" s="662"/>
      <c r="CD275" s="675"/>
      <c r="CF275" s="671"/>
      <c r="CG275" s="661"/>
      <c r="CH275" s="661"/>
      <c r="CI275" s="661"/>
      <c r="CJ275" s="88"/>
      <c r="CK275" s="86"/>
      <c r="CL275" s="86"/>
      <c r="CM275" s="87"/>
      <c r="CN275" s="86"/>
      <c r="CO275" s="86"/>
      <c r="CP275" s="86"/>
      <c r="CQ275" s="87"/>
    </row>
    <row r="276" spans="1:95" ht="17.25" customHeight="1" x14ac:dyDescent="0.25">
      <c r="A276" s="664">
        <v>271</v>
      </c>
      <c r="B276" s="647" t="s">
        <v>225</v>
      </c>
      <c r="C276" s="648" t="s">
        <v>818</v>
      </c>
      <c r="D276" s="653">
        <v>2633</v>
      </c>
      <c r="E276" s="654">
        <v>49</v>
      </c>
      <c r="F276" s="567">
        <v>0</v>
      </c>
      <c r="G276" s="567">
        <v>165</v>
      </c>
      <c r="H276" s="569">
        <v>62</v>
      </c>
      <c r="I276" s="654">
        <v>55</v>
      </c>
      <c r="J276" s="567">
        <v>0</v>
      </c>
      <c r="K276" s="567">
        <v>181</v>
      </c>
      <c r="L276" s="569">
        <v>59</v>
      </c>
      <c r="M276" s="655">
        <v>3</v>
      </c>
      <c r="N276" s="656">
        <v>0</v>
      </c>
      <c r="O276" s="649">
        <v>524629.29865796899</v>
      </c>
      <c r="P276" s="649">
        <f t="shared" si="138"/>
        <v>9538.714521053982</v>
      </c>
      <c r="Q276" s="649">
        <f t="shared" si="139"/>
        <v>28616.143563161946</v>
      </c>
      <c r="R276" s="649">
        <f t="shared" si="140"/>
        <v>0</v>
      </c>
      <c r="S276" s="660">
        <v>0</v>
      </c>
      <c r="T276" s="649">
        <f t="shared" si="141"/>
        <v>0</v>
      </c>
      <c r="U276" s="649">
        <f t="shared" si="142"/>
        <v>0</v>
      </c>
      <c r="V276" s="650">
        <f t="shared" si="143"/>
        <v>0</v>
      </c>
      <c r="W276" s="655">
        <v>0</v>
      </c>
      <c r="X276" s="656">
        <v>0</v>
      </c>
      <c r="Y276" s="661">
        <v>0</v>
      </c>
      <c r="Z276" s="649">
        <f t="shared" si="144"/>
        <v>0</v>
      </c>
      <c r="AA276" s="649">
        <f t="shared" si="145"/>
        <v>0</v>
      </c>
      <c r="AB276" s="649">
        <f t="shared" si="146"/>
        <v>0</v>
      </c>
      <c r="AC276" s="661">
        <v>0</v>
      </c>
      <c r="AD276" s="649">
        <f t="shared" si="147"/>
        <v>0</v>
      </c>
      <c r="AE276" s="649">
        <f t="shared" si="148"/>
        <v>0</v>
      </c>
      <c r="AF276" s="650">
        <f t="shared" si="149"/>
        <v>0</v>
      </c>
      <c r="AG276" s="655">
        <v>5</v>
      </c>
      <c r="AH276" s="656">
        <v>0</v>
      </c>
      <c r="AI276" s="661">
        <v>2030395.5084748</v>
      </c>
      <c r="AJ276" s="649">
        <f t="shared" si="150"/>
        <v>11217.654742954697</v>
      </c>
      <c r="AK276" s="649">
        <f t="shared" si="151"/>
        <v>56088.273714773488</v>
      </c>
      <c r="AL276" s="649">
        <f t="shared" si="152"/>
        <v>0</v>
      </c>
      <c r="AM276" s="661">
        <v>0</v>
      </c>
      <c r="AN276" s="649">
        <f t="shared" si="153"/>
        <v>0</v>
      </c>
      <c r="AO276" s="649">
        <f t="shared" si="154"/>
        <v>0</v>
      </c>
      <c r="AP276" s="650">
        <f t="shared" si="155"/>
        <v>0</v>
      </c>
      <c r="AQ276" s="655">
        <v>1</v>
      </c>
      <c r="AR276" s="656">
        <v>0</v>
      </c>
      <c r="AS276" s="661">
        <v>1383805.5740531101</v>
      </c>
      <c r="AT276" s="649">
        <f t="shared" si="156"/>
        <v>23454.331763612034</v>
      </c>
      <c r="AU276" s="649">
        <f t="shared" si="157"/>
        <v>23454.331763612034</v>
      </c>
      <c r="AV276" s="649">
        <f t="shared" si="158"/>
        <v>0</v>
      </c>
      <c r="AW276" s="661">
        <v>0</v>
      </c>
      <c r="AX276" s="649">
        <f t="shared" si="159"/>
        <v>0</v>
      </c>
      <c r="AY276" s="649">
        <f t="shared" si="160"/>
        <v>0</v>
      </c>
      <c r="AZ276" s="650">
        <f t="shared" si="161"/>
        <v>0</v>
      </c>
      <c r="BA276" s="651">
        <v>1.29</v>
      </c>
      <c r="BB276" s="649">
        <f t="shared" si="162"/>
        <v>63.21</v>
      </c>
      <c r="BC276" s="649">
        <f t="shared" si="163"/>
        <v>0</v>
      </c>
      <c r="BD276" s="649">
        <f t="shared" si="164"/>
        <v>212.85</v>
      </c>
      <c r="BE276" s="650">
        <f t="shared" si="165"/>
        <v>79.98</v>
      </c>
      <c r="BF276" s="651">
        <v>1.22</v>
      </c>
      <c r="BG276" s="649">
        <f t="shared" si="166"/>
        <v>59.78</v>
      </c>
      <c r="BH276" s="649">
        <f t="shared" si="167"/>
        <v>0</v>
      </c>
      <c r="BI276" s="649">
        <f t="shared" si="168"/>
        <v>201.29999999999998</v>
      </c>
      <c r="BJ276" s="650">
        <f t="shared" si="169"/>
        <v>75.64</v>
      </c>
      <c r="BK276" s="674">
        <v>3.2544267343545501</v>
      </c>
      <c r="BL276" s="674">
        <v>0</v>
      </c>
      <c r="BM276" s="675">
        <v>0</v>
      </c>
      <c r="BN276" s="675">
        <v>0</v>
      </c>
      <c r="BO276" s="662">
        <v>12.595128485955399</v>
      </c>
      <c r="BP276" s="662">
        <v>0</v>
      </c>
      <c r="BQ276" s="662">
        <v>8.5841447796900994</v>
      </c>
      <c r="BR276" s="675">
        <v>0</v>
      </c>
      <c r="BS276" s="652">
        <f t="shared" si="170"/>
        <v>24.433700000000048</v>
      </c>
      <c r="BT276" s="650">
        <f t="shared" si="171"/>
        <v>3938830.3811858827</v>
      </c>
      <c r="BV276" s="668"/>
      <c r="BW276" s="674"/>
      <c r="BX276" s="674"/>
      <c r="BY276" s="675"/>
      <c r="BZ276" s="675"/>
      <c r="CA276" s="662"/>
      <c r="CB276" s="662"/>
      <c r="CC276" s="662"/>
      <c r="CD276" s="675"/>
      <c r="CF276" s="671"/>
      <c r="CG276" s="661"/>
      <c r="CH276" s="661"/>
      <c r="CI276" s="661"/>
      <c r="CJ276" s="88"/>
      <c r="CK276" s="86"/>
      <c r="CL276" s="86"/>
      <c r="CM276" s="87"/>
      <c r="CN276" s="86"/>
      <c r="CO276" s="86"/>
      <c r="CP276" s="86"/>
      <c r="CQ276" s="87"/>
    </row>
    <row r="277" spans="1:95" ht="17.25" customHeight="1" x14ac:dyDescent="0.25">
      <c r="A277" s="664">
        <v>272</v>
      </c>
      <c r="B277" s="647" t="s">
        <v>226</v>
      </c>
      <c r="C277" s="648" t="s">
        <v>819</v>
      </c>
      <c r="D277" s="653">
        <v>2137</v>
      </c>
      <c r="E277" s="654">
        <v>44</v>
      </c>
      <c r="F277" s="567">
        <v>0</v>
      </c>
      <c r="G277" s="567">
        <v>123</v>
      </c>
      <c r="H277" s="569">
        <v>63</v>
      </c>
      <c r="I277" s="654">
        <v>47</v>
      </c>
      <c r="J277" s="567">
        <v>0</v>
      </c>
      <c r="K277" s="567">
        <v>127</v>
      </c>
      <c r="L277" s="569">
        <v>0</v>
      </c>
      <c r="M277" s="655">
        <v>3</v>
      </c>
      <c r="N277" s="656">
        <v>0</v>
      </c>
      <c r="O277" s="649">
        <v>539233.42599823</v>
      </c>
      <c r="P277" s="649">
        <f t="shared" si="138"/>
        <v>11473.051616983617</v>
      </c>
      <c r="Q277" s="649">
        <f t="shared" si="139"/>
        <v>34419.15485095085</v>
      </c>
      <c r="R277" s="649">
        <f t="shared" si="140"/>
        <v>0</v>
      </c>
      <c r="S277" s="660">
        <v>0</v>
      </c>
      <c r="T277" s="649">
        <f t="shared" si="141"/>
        <v>0</v>
      </c>
      <c r="U277" s="649">
        <f t="shared" si="142"/>
        <v>0</v>
      </c>
      <c r="V277" s="650">
        <f t="shared" si="143"/>
        <v>0</v>
      </c>
      <c r="W277" s="655">
        <v>0</v>
      </c>
      <c r="X277" s="656">
        <v>0</v>
      </c>
      <c r="Y277" s="661">
        <v>0</v>
      </c>
      <c r="Z277" s="649">
        <f t="shared" si="144"/>
        <v>0</v>
      </c>
      <c r="AA277" s="649">
        <f t="shared" si="145"/>
        <v>0</v>
      </c>
      <c r="AB277" s="649">
        <f t="shared" si="146"/>
        <v>0</v>
      </c>
      <c r="AC277" s="661">
        <v>0</v>
      </c>
      <c r="AD277" s="649">
        <f t="shared" si="147"/>
        <v>0</v>
      </c>
      <c r="AE277" s="649">
        <f t="shared" si="148"/>
        <v>0</v>
      </c>
      <c r="AF277" s="650">
        <f t="shared" si="149"/>
        <v>0</v>
      </c>
      <c r="AG277" s="655">
        <v>4</v>
      </c>
      <c r="AH277" s="656">
        <v>0</v>
      </c>
      <c r="AI277" s="661">
        <v>1462086.1415351499</v>
      </c>
      <c r="AJ277" s="649">
        <f t="shared" si="150"/>
        <v>11512.489303426377</v>
      </c>
      <c r="AK277" s="649">
        <f t="shared" si="151"/>
        <v>46049.957213705507</v>
      </c>
      <c r="AL277" s="649">
        <f t="shared" si="152"/>
        <v>0</v>
      </c>
      <c r="AM277" s="661">
        <v>268944.13142661098</v>
      </c>
      <c r="AN277" s="649">
        <f t="shared" si="153"/>
        <v>2117.6703261937873</v>
      </c>
      <c r="AO277" s="649">
        <f t="shared" si="154"/>
        <v>8470.6813047751493</v>
      </c>
      <c r="AP277" s="650">
        <f t="shared" si="155"/>
        <v>0</v>
      </c>
      <c r="AQ277" s="655">
        <v>0</v>
      </c>
      <c r="AR277" s="656">
        <v>0</v>
      </c>
      <c r="AS277" s="661">
        <v>0</v>
      </c>
      <c r="AT277" s="649">
        <f t="shared" si="156"/>
        <v>0</v>
      </c>
      <c r="AU277" s="649">
        <f t="shared" si="157"/>
        <v>0</v>
      </c>
      <c r="AV277" s="649">
        <f t="shared" si="158"/>
        <v>0</v>
      </c>
      <c r="AW277" s="661">
        <v>0</v>
      </c>
      <c r="AX277" s="649">
        <f t="shared" si="159"/>
        <v>0</v>
      </c>
      <c r="AY277" s="649">
        <f t="shared" si="160"/>
        <v>0</v>
      </c>
      <c r="AZ277" s="650">
        <f t="shared" si="161"/>
        <v>0</v>
      </c>
      <c r="BA277" s="651">
        <v>1.26</v>
      </c>
      <c r="BB277" s="649">
        <f t="shared" si="162"/>
        <v>55.44</v>
      </c>
      <c r="BC277" s="649">
        <f t="shared" si="163"/>
        <v>0</v>
      </c>
      <c r="BD277" s="649">
        <f t="shared" si="164"/>
        <v>154.97999999999999</v>
      </c>
      <c r="BE277" s="650">
        <f t="shared" si="165"/>
        <v>79.38</v>
      </c>
      <c r="BF277" s="651">
        <v>1.1599999999999999</v>
      </c>
      <c r="BG277" s="649">
        <f t="shared" si="166"/>
        <v>51.04</v>
      </c>
      <c r="BH277" s="649">
        <f t="shared" si="167"/>
        <v>0</v>
      </c>
      <c r="BI277" s="649">
        <f t="shared" si="168"/>
        <v>142.67999999999998</v>
      </c>
      <c r="BJ277" s="650">
        <f t="shared" si="169"/>
        <v>73.08</v>
      </c>
      <c r="BK277" s="674">
        <v>3.3450203450614699</v>
      </c>
      <c r="BL277" s="674">
        <v>0</v>
      </c>
      <c r="BM277" s="675">
        <v>0</v>
      </c>
      <c r="BN277" s="675">
        <v>0</v>
      </c>
      <c r="BO277" s="662">
        <v>9.0697416997357099</v>
      </c>
      <c r="BP277" s="662">
        <v>1.6683379552028199</v>
      </c>
      <c r="BQ277" s="662">
        <v>0</v>
      </c>
      <c r="BR277" s="675">
        <v>0</v>
      </c>
      <c r="BS277" s="652">
        <f t="shared" si="170"/>
        <v>14.083099999999998</v>
      </c>
      <c r="BT277" s="650">
        <f t="shared" si="171"/>
        <v>2270263.6989599932</v>
      </c>
      <c r="BV277" s="668"/>
      <c r="BW277" s="674"/>
      <c r="BX277" s="674"/>
      <c r="BY277" s="675"/>
      <c r="BZ277" s="675"/>
      <c r="CA277" s="662"/>
      <c r="CB277" s="662"/>
      <c r="CC277" s="662"/>
      <c r="CD277" s="675"/>
      <c r="CF277" s="671"/>
      <c r="CG277" s="661"/>
      <c r="CH277" s="661"/>
      <c r="CI277" s="661"/>
      <c r="CJ277" s="88"/>
      <c r="CK277" s="86"/>
      <c r="CL277" s="86"/>
      <c r="CM277" s="87"/>
      <c r="CN277" s="86"/>
      <c r="CO277" s="86"/>
      <c r="CP277" s="86"/>
      <c r="CQ277" s="87"/>
    </row>
    <row r="278" spans="1:95" ht="17.25" customHeight="1" x14ac:dyDescent="0.25">
      <c r="A278" s="664">
        <v>273</v>
      </c>
      <c r="B278" s="647" t="s">
        <v>227</v>
      </c>
      <c r="C278" s="648" t="s">
        <v>820</v>
      </c>
      <c r="D278" s="653">
        <v>3186</v>
      </c>
      <c r="E278" s="654">
        <v>89</v>
      </c>
      <c r="F278" s="567">
        <v>0</v>
      </c>
      <c r="G278" s="567">
        <v>187</v>
      </c>
      <c r="H278" s="569">
        <v>120</v>
      </c>
      <c r="I278" s="654">
        <v>93</v>
      </c>
      <c r="J278" s="567">
        <v>0</v>
      </c>
      <c r="K278" s="567">
        <v>194</v>
      </c>
      <c r="L278" s="569">
        <v>257</v>
      </c>
      <c r="M278" s="655">
        <v>2</v>
      </c>
      <c r="N278" s="656">
        <v>0</v>
      </c>
      <c r="O278" s="649">
        <v>701328.96935322799</v>
      </c>
      <c r="P278" s="649">
        <f t="shared" si="138"/>
        <v>7541.17171347557</v>
      </c>
      <c r="Q278" s="649">
        <f t="shared" si="139"/>
        <v>15082.34342695114</v>
      </c>
      <c r="R278" s="649">
        <f t="shared" si="140"/>
        <v>0</v>
      </c>
      <c r="S278" s="660">
        <v>36492.256605563001</v>
      </c>
      <c r="T278" s="649">
        <f t="shared" si="141"/>
        <v>392.3898559737957</v>
      </c>
      <c r="U278" s="649">
        <f t="shared" si="142"/>
        <v>784.77971194759141</v>
      </c>
      <c r="V278" s="650">
        <f t="shared" si="143"/>
        <v>0</v>
      </c>
      <c r="W278" s="655">
        <v>0</v>
      </c>
      <c r="X278" s="656">
        <v>0</v>
      </c>
      <c r="Y278" s="661">
        <v>0</v>
      </c>
      <c r="Z278" s="649">
        <f t="shared" si="144"/>
        <v>0</v>
      </c>
      <c r="AA278" s="649">
        <f t="shared" si="145"/>
        <v>0</v>
      </c>
      <c r="AB278" s="649">
        <f t="shared" si="146"/>
        <v>0</v>
      </c>
      <c r="AC278" s="661">
        <v>0</v>
      </c>
      <c r="AD278" s="649">
        <f t="shared" si="147"/>
        <v>0</v>
      </c>
      <c r="AE278" s="649">
        <f t="shared" si="148"/>
        <v>0</v>
      </c>
      <c r="AF278" s="650">
        <f t="shared" si="149"/>
        <v>0</v>
      </c>
      <c r="AG278" s="655">
        <v>5</v>
      </c>
      <c r="AH278" s="656">
        <v>0</v>
      </c>
      <c r="AI278" s="661">
        <v>2090093.81477749</v>
      </c>
      <c r="AJ278" s="649">
        <f t="shared" si="150"/>
        <v>10773.679457615928</v>
      </c>
      <c r="AK278" s="649">
        <f t="shared" si="151"/>
        <v>53868.397288079643</v>
      </c>
      <c r="AL278" s="649">
        <f t="shared" si="152"/>
        <v>0</v>
      </c>
      <c r="AM278" s="661">
        <v>1468121.05139388</v>
      </c>
      <c r="AN278" s="649">
        <f t="shared" si="153"/>
        <v>7567.6342855354642</v>
      </c>
      <c r="AO278" s="649">
        <f t="shared" si="154"/>
        <v>37838.17142767732</v>
      </c>
      <c r="AP278" s="650">
        <f t="shared" si="155"/>
        <v>0</v>
      </c>
      <c r="AQ278" s="655">
        <v>1</v>
      </c>
      <c r="AR278" s="656">
        <v>0</v>
      </c>
      <c r="AS278" s="661">
        <v>3443270.6225409098</v>
      </c>
      <c r="AT278" s="649">
        <f t="shared" si="156"/>
        <v>13397.940165528831</v>
      </c>
      <c r="AU278" s="649">
        <f t="shared" si="157"/>
        <v>13397.940165528831</v>
      </c>
      <c r="AV278" s="649">
        <f t="shared" si="158"/>
        <v>0</v>
      </c>
      <c r="AW278" s="661">
        <v>21270.981859018</v>
      </c>
      <c r="AX278" s="649">
        <f t="shared" si="159"/>
        <v>82.766466377501942</v>
      </c>
      <c r="AY278" s="649">
        <f t="shared" si="160"/>
        <v>82.766466377501942</v>
      </c>
      <c r="AZ278" s="650">
        <f t="shared" si="161"/>
        <v>0</v>
      </c>
      <c r="BA278" s="651">
        <v>1.37</v>
      </c>
      <c r="BB278" s="649">
        <f t="shared" si="162"/>
        <v>121.93</v>
      </c>
      <c r="BC278" s="649">
        <f t="shared" si="163"/>
        <v>0</v>
      </c>
      <c r="BD278" s="649">
        <f t="shared" si="164"/>
        <v>256.19</v>
      </c>
      <c r="BE278" s="650">
        <f t="shared" si="165"/>
        <v>164.4</v>
      </c>
      <c r="BF278" s="651">
        <v>1.1499999999999999</v>
      </c>
      <c r="BG278" s="649">
        <f t="shared" si="166"/>
        <v>102.35</v>
      </c>
      <c r="BH278" s="649">
        <f t="shared" si="167"/>
        <v>0</v>
      </c>
      <c r="BI278" s="649">
        <f t="shared" si="168"/>
        <v>215.04999999999998</v>
      </c>
      <c r="BJ278" s="650">
        <f t="shared" si="169"/>
        <v>138</v>
      </c>
      <c r="BK278" s="674">
        <v>4.3505457153823404</v>
      </c>
      <c r="BL278" s="674">
        <v>0.22637198455723001</v>
      </c>
      <c r="BM278" s="675">
        <v>0</v>
      </c>
      <c r="BN278" s="675">
        <v>0</v>
      </c>
      <c r="BO278" s="662">
        <v>12.965454284617699</v>
      </c>
      <c r="BP278" s="662">
        <v>9.1071779848115302</v>
      </c>
      <c r="BQ278" s="662">
        <v>21.3596</v>
      </c>
      <c r="BR278" s="675">
        <v>0.13195003063123001</v>
      </c>
      <c r="BS278" s="652">
        <f t="shared" si="170"/>
        <v>48.14110000000003</v>
      </c>
      <c r="BT278" s="650">
        <f t="shared" si="171"/>
        <v>7760577.6965300981</v>
      </c>
      <c r="BV278" s="668"/>
      <c r="BW278" s="674"/>
      <c r="BX278" s="674"/>
      <c r="BY278" s="675"/>
      <c r="BZ278" s="675"/>
      <c r="CA278" s="662"/>
      <c r="CB278" s="662"/>
      <c r="CC278" s="662"/>
      <c r="CD278" s="675"/>
      <c r="CF278" s="671"/>
      <c r="CG278" s="661"/>
      <c r="CH278" s="661"/>
      <c r="CI278" s="661"/>
      <c r="CJ278" s="88"/>
      <c r="CK278" s="86"/>
      <c r="CL278" s="86"/>
      <c r="CM278" s="87"/>
      <c r="CN278" s="86"/>
      <c r="CO278" s="86"/>
      <c r="CP278" s="86"/>
      <c r="CQ278" s="87"/>
    </row>
    <row r="279" spans="1:95" ht="17.25" customHeight="1" x14ac:dyDescent="0.25">
      <c r="A279" s="664">
        <v>274</v>
      </c>
      <c r="B279" s="647" t="s">
        <v>503</v>
      </c>
      <c r="C279" s="648" t="s">
        <v>821</v>
      </c>
      <c r="D279" s="653">
        <v>1201</v>
      </c>
      <c r="E279" s="654">
        <v>13</v>
      </c>
      <c r="F279" s="567">
        <v>4</v>
      </c>
      <c r="G279" s="567">
        <v>65</v>
      </c>
      <c r="H279" s="569">
        <v>49</v>
      </c>
      <c r="I279" s="654">
        <v>13</v>
      </c>
      <c r="J279" s="567">
        <v>0</v>
      </c>
      <c r="K279" s="567">
        <v>66</v>
      </c>
      <c r="L279" s="569">
        <v>0</v>
      </c>
      <c r="M279" s="655">
        <v>0</v>
      </c>
      <c r="N279" s="656">
        <v>0</v>
      </c>
      <c r="O279" s="649">
        <v>165817.780759432</v>
      </c>
      <c r="P279" s="649">
        <f t="shared" si="138"/>
        <v>12755.213904571692</v>
      </c>
      <c r="Q279" s="649">
        <f t="shared" si="139"/>
        <v>0</v>
      </c>
      <c r="R279" s="649">
        <f t="shared" si="140"/>
        <v>0</v>
      </c>
      <c r="S279" s="660">
        <v>0</v>
      </c>
      <c r="T279" s="649">
        <f t="shared" si="141"/>
        <v>0</v>
      </c>
      <c r="U279" s="649">
        <f t="shared" si="142"/>
        <v>0</v>
      </c>
      <c r="V279" s="650">
        <f t="shared" si="143"/>
        <v>0</v>
      </c>
      <c r="W279" s="655">
        <v>0</v>
      </c>
      <c r="X279" s="656">
        <v>0</v>
      </c>
      <c r="Y279" s="661">
        <v>0</v>
      </c>
      <c r="Z279" s="649">
        <f t="shared" si="144"/>
        <v>0</v>
      </c>
      <c r="AA279" s="649">
        <f t="shared" si="145"/>
        <v>0</v>
      </c>
      <c r="AB279" s="649">
        <f t="shared" si="146"/>
        <v>0</v>
      </c>
      <c r="AC279" s="661">
        <v>0</v>
      </c>
      <c r="AD279" s="649">
        <f t="shared" si="147"/>
        <v>0</v>
      </c>
      <c r="AE279" s="649">
        <f t="shared" si="148"/>
        <v>0</v>
      </c>
      <c r="AF279" s="650">
        <f t="shared" si="149"/>
        <v>0</v>
      </c>
      <c r="AG279" s="655">
        <v>2</v>
      </c>
      <c r="AH279" s="656">
        <v>0</v>
      </c>
      <c r="AI279" s="661">
        <v>698481.89913874306</v>
      </c>
      <c r="AJ279" s="649">
        <f t="shared" si="150"/>
        <v>10583.059077859743</v>
      </c>
      <c r="AK279" s="649">
        <f t="shared" si="151"/>
        <v>21166.118155719487</v>
      </c>
      <c r="AL279" s="649">
        <f t="shared" si="152"/>
        <v>0</v>
      </c>
      <c r="AM279" s="661">
        <v>0</v>
      </c>
      <c r="AN279" s="649">
        <f t="shared" si="153"/>
        <v>0</v>
      </c>
      <c r="AO279" s="649">
        <f t="shared" si="154"/>
        <v>0</v>
      </c>
      <c r="AP279" s="650">
        <f t="shared" si="155"/>
        <v>0</v>
      </c>
      <c r="AQ279" s="655">
        <v>0</v>
      </c>
      <c r="AR279" s="656">
        <v>0</v>
      </c>
      <c r="AS279" s="661">
        <v>0</v>
      </c>
      <c r="AT279" s="649">
        <f t="shared" si="156"/>
        <v>0</v>
      </c>
      <c r="AU279" s="649">
        <f t="shared" si="157"/>
        <v>0</v>
      </c>
      <c r="AV279" s="649">
        <f t="shared" si="158"/>
        <v>0</v>
      </c>
      <c r="AW279" s="661">
        <v>0</v>
      </c>
      <c r="AX279" s="649">
        <f t="shared" si="159"/>
        <v>0</v>
      </c>
      <c r="AY279" s="649">
        <f t="shared" si="160"/>
        <v>0</v>
      </c>
      <c r="AZ279" s="650">
        <f t="shared" si="161"/>
        <v>0</v>
      </c>
      <c r="BA279" s="651">
        <v>1.64</v>
      </c>
      <c r="BB279" s="649">
        <f t="shared" si="162"/>
        <v>21.32</v>
      </c>
      <c r="BC279" s="649">
        <f t="shared" si="163"/>
        <v>6.56</v>
      </c>
      <c r="BD279" s="649">
        <f t="shared" si="164"/>
        <v>106.6</v>
      </c>
      <c r="BE279" s="650">
        <f t="shared" si="165"/>
        <v>80.36</v>
      </c>
      <c r="BF279" s="651">
        <v>1.04</v>
      </c>
      <c r="BG279" s="649">
        <f t="shared" si="166"/>
        <v>13.52</v>
      </c>
      <c r="BH279" s="649">
        <f t="shared" si="167"/>
        <v>4.16</v>
      </c>
      <c r="BI279" s="649">
        <f t="shared" si="168"/>
        <v>67.600000000000009</v>
      </c>
      <c r="BJ279" s="650">
        <f t="shared" si="169"/>
        <v>50.96</v>
      </c>
      <c r="BK279" s="674">
        <v>1.0286154816653801</v>
      </c>
      <c r="BL279" s="674">
        <v>0</v>
      </c>
      <c r="BM279" s="675">
        <v>0</v>
      </c>
      <c r="BN279" s="675">
        <v>0</v>
      </c>
      <c r="BO279" s="662">
        <v>4.3328845183346196</v>
      </c>
      <c r="BP279" s="662">
        <v>0</v>
      </c>
      <c r="BQ279" s="662">
        <v>0</v>
      </c>
      <c r="BR279" s="675">
        <v>0</v>
      </c>
      <c r="BS279" s="652">
        <f t="shared" si="170"/>
        <v>5.3614999999999995</v>
      </c>
      <c r="BT279" s="650">
        <f t="shared" si="171"/>
        <v>864299.67989817611</v>
      </c>
      <c r="BV279" s="668"/>
      <c r="BW279" s="674"/>
      <c r="BX279" s="674"/>
      <c r="BY279" s="675"/>
      <c r="BZ279" s="675"/>
      <c r="CA279" s="662"/>
      <c r="CB279" s="662"/>
      <c r="CC279" s="662"/>
      <c r="CD279" s="675"/>
      <c r="CF279" s="671"/>
      <c r="CG279" s="661"/>
      <c r="CH279" s="661"/>
      <c r="CI279" s="661"/>
      <c r="CJ279" s="88"/>
      <c r="CK279" s="86"/>
      <c r="CL279" s="86"/>
      <c r="CM279" s="87"/>
      <c r="CN279" s="86"/>
      <c r="CO279" s="86"/>
      <c r="CP279" s="86"/>
      <c r="CQ279" s="87"/>
    </row>
    <row r="280" spans="1:95" ht="17.25" customHeight="1" x14ac:dyDescent="0.25">
      <c r="A280" s="664">
        <v>275</v>
      </c>
      <c r="B280" s="647" t="s">
        <v>930</v>
      </c>
      <c r="C280" s="648" t="s">
        <v>932</v>
      </c>
      <c r="D280" s="653">
        <v>2077</v>
      </c>
      <c r="E280" s="654">
        <v>38</v>
      </c>
      <c r="F280" s="567">
        <v>19</v>
      </c>
      <c r="G280" s="567">
        <v>128</v>
      </c>
      <c r="H280" s="569">
        <v>44</v>
      </c>
      <c r="I280" s="654">
        <v>38</v>
      </c>
      <c r="J280" s="567">
        <v>21</v>
      </c>
      <c r="K280" s="567">
        <v>135</v>
      </c>
      <c r="L280" s="569">
        <v>0</v>
      </c>
      <c r="M280" s="655">
        <v>0</v>
      </c>
      <c r="N280" s="656">
        <v>0</v>
      </c>
      <c r="O280" s="649">
        <v>359227.66573190101</v>
      </c>
      <c r="P280" s="649">
        <f t="shared" si="138"/>
        <v>9453.3596245237113</v>
      </c>
      <c r="Q280" s="649">
        <f t="shared" si="139"/>
        <v>0</v>
      </c>
      <c r="R280" s="649">
        <f t="shared" si="140"/>
        <v>0</v>
      </c>
      <c r="S280" s="660">
        <v>0</v>
      </c>
      <c r="T280" s="649">
        <f t="shared" si="141"/>
        <v>0</v>
      </c>
      <c r="U280" s="649">
        <f t="shared" si="142"/>
        <v>0</v>
      </c>
      <c r="V280" s="650">
        <f t="shared" si="143"/>
        <v>0</v>
      </c>
      <c r="W280" s="655">
        <v>2</v>
      </c>
      <c r="X280" s="656">
        <v>0</v>
      </c>
      <c r="Y280" s="661">
        <v>130922.855940642</v>
      </c>
      <c r="Z280" s="649">
        <f t="shared" si="144"/>
        <v>6234.4217114591429</v>
      </c>
      <c r="AA280" s="649">
        <f t="shared" si="145"/>
        <v>12468.843422918286</v>
      </c>
      <c r="AB280" s="649">
        <f t="shared" si="146"/>
        <v>0</v>
      </c>
      <c r="AC280" s="661">
        <v>0</v>
      </c>
      <c r="AD280" s="649">
        <f t="shared" si="147"/>
        <v>0</v>
      </c>
      <c r="AE280" s="649">
        <f t="shared" si="148"/>
        <v>0</v>
      </c>
      <c r="AF280" s="650">
        <f t="shared" si="149"/>
        <v>0</v>
      </c>
      <c r="AG280" s="655">
        <v>5</v>
      </c>
      <c r="AH280" s="656">
        <v>0</v>
      </c>
      <c r="AI280" s="661">
        <v>1483786.46431742</v>
      </c>
      <c r="AJ280" s="649">
        <f t="shared" si="150"/>
        <v>10991.010846795703</v>
      </c>
      <c r="AK280" s="649">
        <f t="shared" si="151"/>
        <v>54955.054233978517</v>
      </c>
      <c r="AL280" s="649">
        <f t="shared" si="152"/>
        <v>0</v>
      </c>
      <c r="AM280" s="661">
        <v>0</v>
      </c>
      <c r="AN280" s="649">
        <f t="shared" si="153"/>
        <v>0</v>
      </c>
      <c r="AO280" s="649">
        <f t="shared" si="154"/>
        <v>0</v>
      </c>
      <c r="AP280" s="650">
        <f t="shared" si="155"/>
        <v>0</v>
      </c>
      <c r="AQ280" s="655">
        <v>0</v>
      </c>
      <c r="AR280" s="656">
        <v>0</v>
      </c>
      <c r="AS280" s="661">
        <v>0</v>
      </c>
      <c r="AT280" s="649">
        <f t="shared" si="156"/>
        <v>0</v>
      </c>
      <c r="AU280" s="649">
        <f t="shared" si="157"/>
        <v>0</v>
      </c>
      <c r="AV280" s="649">
        <f t="shared" si="158"/>
        <v>0</v>
      </c>
      <c r="AW280" s="661">
        <v>0</v>
      </c>
      <c r="AX280" s="649">
        <f t="shared" si="159"/>
        <v>0</v>
      </c>
      <c r="AY280" s="649">
        <f t="shared" si="160"/>
        <v>0</v>
      </c>
      <c r="AZ280" s="650">
        <f t="shared" si="161"/>
        <v>0</v>
      </c>
      <c r="BA280" s="651">
        <v>1.37</v>
      </c>
      <c r="BB280" s="649">
        <f t="shared" si="162"/>
        <v>52.06</v>
      </c>
      <c r="BC280" s="649">
        <f t="shared" si="163"/>
        <v>26.03</v>
      </c>
      <c r="BD280" s="649">
        <f t="shared" si="164"/>
        <v>175.36</v>
      </c>
      <c r="BE280" s="650">
        <f t="shared" si="165"/>
        <v>60.28</v>
      </c>
      <c r="BF280" s="651">
        <v>1.18</v>
      </c>
      <c r="BG280" s="649">
        <f t="shared" si="166"/>
        <v>44.839999999999996</v>
      </c>
      <c r="BH280" s="649">
        <f t="shared" si="167"/>
        <v>22.419999999999998</v>
      </c>
      <c r="BI280" s="649">
        <f t="shared" si="168"/>
        <v>151.04</v>
      </c>
      <c r="BJ280" s="650">
        <f t="shared" si="169"/>
        <v>51.919999999999995</v>
      </c>
      <c r="BK280" s="674">
        <v>2.2283927376306498</v>
      </c>
      <c r="BL280" s="674">
        <v>0</v>
      </c>
      <c r="BM280" s="675">
        <v>0.81215220652221998</v>
      </c>
      <c r="BN280" s="675">
        <v>0</v>
      </c>
      <c r="BO280" s="662">
        <v>9.2043550558471292</v>
      </c>
      <c r="BP280" s="662">
        <v>0</v>
      </c>
      <c r="BQ280" s="662">
        <v>0</v>
      </c>
      <c r="BR280" s="675">
        <v>0</v>
      </c>
      <c r="BS280" s="652">
        <f t="shared" si="170"/>
        <v>12.244899999999999</v>
      </c>
      <c r="BT280" s="650">
        <f t="shared" si="171"/>
        <v>1973936.9859899613</v>
      </c>
      <c r="BV280" s="668"/>
      <c r="BW280" s="674"/>
      <c r="BX280" s="674"/>
      <c r="BY280" s="675"/>
      <c r="BZ280" s="675"/>
      <c r="CA280" s="662"/>
      <c r="CB280" s="662"/>
      <c r="CC280" s="662"/>
      <c r="CD280" s="675"/>
      <c r="CF280" s="671"/>
      <c r="CG280" s="661"/>
      <c r="CH280" s="661"/>
      <c r="CI280" s="661"/>
      <c r="CJ280" s="88"/>
      <c r="CK280" s="86"/>
      <c r="CL280" s="86"/>
      <c r="CM280" s="87"/>
      <c r="CN280" s="86"/>
      <c r="CO280" s="86"/>
      <c r="CP280" s="86"/>
      <c r="CQ280" s="87"/>
    </row>
    <row r="281" spans="1:95" ht="17.25" customHeight="1" x14ac:dyDescent="0.25">
      <c r="A281" s="664">
        <v>276</v>
      </c>
      <c r="B281" s="647" t="s">
        <v>228</v>
      </c>
      <c r="C281" s="648" t="s">
        <v>822</v>
      </c>
      <c r="D281" s="653">
        <v>2427</v>
      </c>
      <c r="E281" s="654">
        <v>56</v>
      </c>
      <c r="F281" s="567">
        <v>0</v>
      </c>
      <c r="G281" s="567">
        <v>180</v>
      </c>
      <c r="H281" s="569">
        <v>93</v>
      </c>
      <c r="I281" s="654">
        <v>58</v>
      </c>
      <c r="J281" s="567">
        <v>0</v>
      </c>
      <c r="K281" s="567">
        <v>182</v>
      </c>
      <c r="L281" s="569">
        <v>49</v>
      </c>
      <c r="M281" s="655">
        <v>0</v>
      </c>
      <c r="N281" s="656">
        <v>0</v>
      </c>
      <c r="O281" s="649">
        <v>617590.10622645298</v>
      </c>
      <c r="P281" s="649">
        <f t="shared" si="138"/>
        <v>10648.105279766431</v>
      </c>
      <c r="Q281" s="649">
        <f t="shared" si="139"/>
        <v>0</v>
      </c>
      <c r="R281" s="649">
        <f t="shared" si="140"/>
        <v>0</v>
      </c>
      <c r="S281" s="660">
        <v>0</v>
      </c>
      <c r="T281" s="649">
        <f t="shared" si="141"/>
        <v>0</v>
      </c>
      <c r="U281" s="649">
        <f t="shared" si="142"/>
        <v>0</v>
      </c>
      <c r="V281" s="650">
        <f t="shared" si="143"/>
        <v>0</v>
      </c>
      <c r="W281" s="655">
        <v>0</v>
      </c>
      <c r="X281" s="656">
        <v>0</v>
      </c>
      <c r="Y281" s="661">
        <v>0</v>
      </c>
      <c r="Z281" s="649">
        <f t="shared" si="144"/>
        <v>0</v>
      </c>
      <c r="AA281" s="649">
        <f t="shared" si="145"/>
        <v>0</v>
      </c>
      <c r="AB281" s="649">
        <f t="shared" si="146"/>
        <v>0</v>
      </c>
      <c r="AC281" s="661">
        <v>0</v>
      </c>
      <c r="AD281" s="649">
        <f t="shared" si="147"/>
        <v>0</v>
      </c>
      <c r="AE281" s="649">
        <f t="shared" si="148"/>
        <v>0</v>
      </c>
      <c r="AF281" s="650">
        <f t="shared" si="149"/>
        <v>0</v>
      </c>
      <c r="AG281" s="655">
        <v>1</v>
      </c>
      <c r="AH281" s="656">
        <v>0</v>
      </c>
      <c r="AI281" s="661">
        <v>2182934.75372939</v>
      </c>
      <c r="AJ281" s="649">
        <f t="shared" si="150"/>
        <v>11994.146998513132</v>
      </c>
      <c r="AK281" s="649">
        <f t="shared" si="151"/>
        <v>11994.146998513132</v>
      </c>
      <c r="AL281" s="649">
        <f t="shared" si="152"/>
        <v>0</v>
      </c>
      <c r="AM281" s="661">
        <v>0</v>
      </c>
      <c r="AN281" s="649">
        <f t="shared" si="153"/>
        <v>0</v>
      </c>
      <c r="AO281" s="649">
        <f t="shared" si="154"/>
        <v>0</v>
      </c>
      <c r="AP281" s="650">
        <f t="shared" si="155"/>
        <v>0</v>
      </c>
      <c r="AQ281" s="655">
        <v>0</v>
      </c>
      <c r="AR281" s="656">
        <v>0</v>
      </c>
      <c r="AS281" s="661">
        <v>869109.58064213605</v>
      </c>
      <c r="AT281" s="649">
        <f t="shared" si="156"/>
        <v>17736.930217186451</v>
      </c>
      <c r="AU281" s="649">
        <f t="shared" si="157"/>
        <v>0</v>
      </c>
      <c r="AV281" s="649">
        <f t="shared" si="158"/>
        <v>0</v>
      </c>
      <c r="AW281" s="661">
        <v>0</v>
      </c>
      <c r="AX281" s="649">
        <f t="shared" si="159"/>
        <v>0</v>
      </c>
      <c r="AY281" s="649">
        <f t="shared" si="160"/>
        <v>0</v>
      </c>
      <c r="AZ281" s="650">
        <f t="shared" si="161"/>
        <v>0</v>
      </c>
      <c r="BA281" s="651">
        <v>1.99</v>
      </c>
      <c r="BB281" s="649">
        <f t="shared" si="162"/>
        <v>111.44</v>
      </c>
      <c r="BC281" s="649">
        <f t="shared" si="163"/>
        <v>0</v>
      </c>
      <c r="BD281" s="649">
        <f t="shared" si="164"/>
        <v>358.2</v>
      </c>
      <c r="BE281" s="650">
        <f t="shared" si="165"/>
        <v>185.07</v>
      </c>
      <c r="BF281" s="651">
        <v>1</v>
      </c>
      <c r="BG281" s="649">
        <f t="shared" si="166"/>
        <v>56</v>
      </c>
      <c r="BH281" s="649">
        <f t="shared" si="167"/>
        <v>0</v>
      </c>
      <c r="BI281" s="649">
        <f t="shared" si="168"/>
        <v>180</v>
      </c>
      <c r="BJ281" s="650">
        <f t="shared" si="169"/>
        <v>93</v>
      </c>
      <c r="BK281" s="674">
        <v>3.8310894144068501</v>
      </c>
      <c r="BL281" s="674">
        <v>0</v>
      </c>
      <c r="BM281" s="675">
        <v>0</v>
      </c>
      <c r="BN281" s="675">
        <v>0</v>
      </c>
      <c r="BO281" s="662">
        <v>13.541373385096</v>
      </c>
      <c r="BP281" s="662">
        <v>0</v>
      </c>
      <c r="BQ281" s="662">
        <v>5.3913372004971496</v>
      </c>
      <c r="BR281" s="675">
        <v>0</v>
      </c>
      <c r="BS281" s="652">
        <f t="shared" si="170"/>
        <v>22.763799999999996</v>
      </c>
      <c r="BT281" s="650">
        <f t="shared" si="171"/>
        <v>3669634.4405979859</v>
      </c>
      <c r="BV281" s="668"/>
      <c r="BW281" s="674"/>
      <c r="BX281" s="674"/>
      <c r="BY281" s="675"/>
      <c r="BZ281" s="675"/>
      <c r="CA281" s="662"/>
      <c r="CB281" s="662"/>
      <c r="CC281" s="662"/>
      <c r="CD281" s="675"/>
      <c r="CF281" s="671"/>
      <c r="CG281" s="661"/>
      <c r="CH281" s="661"/>
      <c r="CI281" s="661"/>
      <c r="CJ281" s="88"/>
      <c r="CK281" s="86"/>
      <c r="CL281" s="86"/>
      <c r="CM281" s="87"/>
      <c r="CN281" s="86"/>
      <c r="CO281" s="86"/>
      <c r="CP281" s="86"/>
      <c r="CQ281" s="87"/>
    </row>
    <row r="282" spans="1:95" ht="17.25" customHeight="1" x14ac:dyDescent="0.25">
      <c r="A282" s="664">
        <v>277</v>
      </c>
      <c r="B282" s="647" t="s">
        <v>488</v>
      </c>
      <c r="C282" s="648" t="s">
        <v>823</v>
      </c>
      <c r="D282" s="653">
        <v>9341</v>
      </c>
      <c r="E282" s="654">
        <v>131</v>
      </c>
      <c r="F282" s="567">
        <v>51</v>
      </c>
      <c r="G282" s="567">
        <v>499</v>
      </c>
      <c r="H282" s="569">
        <v>267</v>
      </c>
      <c r="I282" s="654">
        <v>133</v>
      </c>
      <c r="J282" s="567">
        <v>56</v>
      </c>
      <c r="K282" s="567">
        <v>508</v>
      </c>
      <c r="L282" s="569">
        <v>280</v>
      </c>
      <c r="M282" s="655">
        <v>2</v>
      </c>
      <c r="N282" s="656">
        <v>0</v>
      </c>
      <c r="O282" s="649">
        <v>1355054.64783724</v>
      </c>
      <c r="P282" s="649">
        <f t="shared" si="138"/>
        <v>10188.380810806317</v>
      </c>
      <c r="Q282" s="649">
        <f t="shared" si="139"/>
        <v>20376.761621612633</v>
      </c>
      <c r="R282" s="649">
        <f t="shared" si="140"/>
        <v>0</v>
      </c>
      <c r="S282" s="660">
        <v>36254.939150081998</v>
      </c>
      <c r="T282" s="649">
        <f t="shared" si="141"/>
        <v>272.59352744422557</v>
      </c>
      <c r="U282" s="649">
        <f t="shared" si="142"/>
        <v>545.18705488845114</v>
      </c>
      <c r="V282" s="650">
        <f t="shared" si="143"/>
        <v>0</v>
      </c>
      <c r="W282" s="655">
        <v>5</v>
      </c>
      <c r="X282" s="656">
        <v>0</v>
      </c>
      <c r="Y282" s="661">
        <v>763808.11841916805</v>
      </c>
      <c r="Z282" s="649">
        <f t="shared" si="144"/>
        <v>13639.430686056572</v>
      </c>
      <c r="AA282" s="649">
        <f t="shared" si="145"/>
        <v>68197.153430282866</v>
      </c>
      <c r="AB282" s="649">
        <f t="shared" si="146"/>
        <v>0</v>
      </c>
      <c r="AC282" s="661">
        <v>0</v>
      </c>
      <c r="AD282" s="649">
        <f t="shared" si="147"/>
        <v>0</v>
      </c>
      <c r="AE282" s="649">
        <f t="shared" si="148"/>
        <v>0</v>
      </c>
      <c r="AF282" s="650">
        <f t="shared" si="149"/>
        <v>0</v>
      </c>
      <c r="AG282" s="655">
        <v>10</v>
      </c>
      <c r="AH282" s="656">
        <v>1</v>
      </c>
      <c r="AI282" s="661">
        <v>5434085.9302598303</v>
      </c>
      <c r="AJ282" s="649">
        <f t="shared" si="150"/>
        <v>10697.019547755572</v>
      </c>
      <c r="AK282" s="649">
        <f t="shared" si="151"/>
        <v>106970.19547755571</v>
      </c>
      <c r="AL282" s="649">
        <f t="shared" si="152"/>
        <v>10697.019547755572</v>
      </c>
      <c r="AM282" s="661">
        <v>1411926.5156335901</v>
      </c>
      <c r="AN282" s="649">
        <f t="shared" si="153"/>
        <v>2779.3829047905315</v>
      </c>
      <c r="AO282" s="649">
        <f t="shared" si="154"/>
        <v>27793.829047905314</v>
      </c>
      <c r="AP282" s="650">
        <f t="shared" si="155"/>
        <v>2779.3829047905315</v>
      </c>
      <c r="AQ282" s="655">
        <v>5</v>
      </c>
      <c r="AR282" s="656">
        <v>39</v>
      </c>
      <c r="AS282" s="661">
        <v>4001069.1381283798</v>
      </c>
      <c r="AT282" s="649">
        <f t="shared" si="156"/>
        <v>14289.532636172786</v>
      </c>
      <c r="AU282" s="649">
        <f t="shared" si="157"/>
        <v>71447.663180863921</v>
      </c>
      <c r="AV282" s="649">
        <f t="shared" si="158"/>
        <v>557291.77281073865</v>
      </c>
      <c r="AW282" s="661">
        <v>70528.829884325998</v>
      </c>
      <c r="AX282" s="649">
        <f t="shared" si="159"/>
        <v>251.88867815830713</v>
      </c>
      <c r="AY282" s="649">
        <f t="shared" si="160"/>
        <v>1259.4433907915356</v>
      </c>
      <c r="AZ282" s="650">
        <f t="shared" si="161"/>
        <v>9823.6584481739774</v>
      </c>
      <c r="BA282" s="651">
        <v>1.53</v>
      </c>
      <c r="BB282" s="649">
        <f t="shared" si="162"/>
        <v>200.43</v>
      </c>
      <c r="BC282" s="649">
        <f t="shared" si="163"/>
        <v>78.03</v>
      </c>
      <c r="BD282" s="649">
        <f t="shared" si="164"/>
        <v>763.47</v>
      </c>
      <c r="BE282" s="650">
        <f t="shared" si="165"/>
        <v>408.51</v>
      </c>
      <c r="BF282" s="651">
        <v>1.21</v>
      </c>
      <c r="BG282" s="649">
        <f t="shared" si="166"/>
        <v>158.51</v>
      </c>
      <c r="BH282" s="649">
        <f t="shared" si="167"/>
        <v>61.71</v>
      </c>
      <c r="BI282" s="649">
        <f t="shared" si="168"/>
        <v>603.79</v>
      </c>
      <c r="BJ282" s="650">
        <f t="shared" si="169"/>
        <v>323.07</v>
      </c>
      <c r="BK282" s="674">
        <v>8.4057944985415904</v>
      </c>
      <c r="BL282" s="674">
        <v>0.22489983598752</v>
      </c>
      <c r="BM282" s="675">
        <v>4.7381218831260297</v>
      </c>
      <c r="BN282" s="675">
        <v>0</v>
      </c>
      <c r="BO282" s="662">
        <v>33.709201093908199</v>
      </c>
      <c r="BP282" s="662">
        <v>8.7585870845877896</v>
      </c>
      <c r="BQ282" s="662">
        <v>24.819784946122599</v>
      </c>
      <c r="BR282" s="675">
        <v>0.43751065772622</v>
      </c>
      <c r="BS282" s="652">
        <f t="shared" si="170"/>
        <v>81.093899999999948</v>
      </c>
      <c r="BT282" s="650">
        <f t="shared" si="171"/>
        <v>13072728.119312631</v>
      </c>
      <c r="BV282" s="668"/>
      <c r="BW282" s="674"/>
      <c r="BX282" s="674"/>
      <c r="BY282" s="675"/>
      <c r="BZ282" s="675"/>
      <c r="CA282" s="662"/>
      <c r="CB282" s="662"/>
      <c r="CC282" s="662"/>
      <c r="CD282" s="675"/>
      <c r="CF282" s="671"/>
      <c r="CG282" s="661"/>
      <c r="CH282" s="661"/>
      <c r="CI282" s="661"/>
      <c r="CJ282" s="88"/>
      <c r="CK282" s="86"/>
      <c r="CL282" s="86"/>
      <c r="CM282" s="87"/>
      <c r="CN282" s="86"/>
      <c r="CO282" s="86"/>
      <c r="CP282" s="86"/>
      <c r="CQ282" s="87"/>
    </row>
    <row r="283" spans="1:95" ht="17.25" customHeight="1" x14ac:dyDescent="0.25">
      <c r="A283" s="664">
        <v>278</v>
      </c>
      <c r="B283" s="647" t="s">
        <v>229</v>
      </c>
      <c r="C283" s="648" t="s">
        <v>824</v>
      </c>
      <c r="D283" s="653">
        <v>2696</v>
      </c>
      <c r="E283" s="654">
        <v>47</v>
      </c>
      <c r="F283" s="567">
        <v>0</v>
      </c>
      <c r="G283" s="567">
        <v>153</v>
      </c>
      <c r="H283" s="569">
        <v>75</v>
      </c>
      <c r="I283" s="654">
        <v>0</v>
      </c>
      <c r="J283" s="567">
        <v>0</v>
      </c>
      <c r="K283" s="567">
        <v>0</v>
      </c>
      <c r="L283" s="569">
        <v>0</v>
      </c>
      <c r="M283" s="655">
        <v>0</v>
      </c>
      <c r="N283" s="656">
        <v>0</v>
      </c>
      <c r="O283" s="649">
        <v>0</v>
      </c>
      <c r="P283" s="649">
        <f t="shared" si="138"/>
        <v>0</v>
      </c>
      <c r="Q283" s="649">
        <f t="shared" si="139"/>
        <v>0</v>
      </c>
      <c r="R283" s="649">
        <f t="shared" si="140"/>
        <v>0</v>
      </c>
      <c r="S283" s="660">
        <v>0</v>
      </c>
      <c r="T283" s="649">
        <f t="shared" si="141"/>
        <v>0</v>
      </c>
      <c r="U283" s="649">
        <f t="shared" si="142"/>
        <v>0</v>
      </c>
      <c r="V283" s="650">
        <f t="shared" si="143"/>
        <v>0</v>
      </c>
      <c r="W283" s="655">
        <v>0</v>
      </c>
      <c r="X283" s="656">
        <v>0</v>
      </c>
      <c r="Y283" s="661">
        <v>0</v>
      </c>
      <c r="Z283" s="649">
        <f t="shared" si="144"/>
        <v>0</v>
      </c>
      <c r="AA283" s="649">
        <f t="shared" si="145"/>
        <v>0</v>
      </c>
      <c r="AB283" s="649">
        <f t="shared" si="146"/>
        <v>0</v>
      </c>
      <c r="AC283" s="661">
        <v>0</v>
      </c>
      <c r="AD283" s="649">
        <f t="shared" si="147"/>
        <v>0</v>
      </c>
      <c r="AE283" s="649">
        <f t="shared" si="148"/>
        <v>0</v>
      </c>
      <c r="AF283" s="650">
        <f t="shared" si="149"/>
        <v>0</v>
      </c>
      <c r="AG283" s="655">
        <v>0</v>
      </c>
      <c r="AH283" s="656">
        <v>0</v>
      </c>
      <c r="AI283" s="661">
        <v>0</v>
      </c>
      <c r="AJ283" s="649">
        <f t="shared" si="150"/>
        <v>0</v>
      </c>
      <c r="AK283" s="649">
        <f t="shared" si="151"/>
        <v>0</v>
      </c>
      <c r="AL283" s="649">
        <f t="shared" si="152"/>
        <v>0</v>
      </c>
      <c r="AM283" s="661">
        <v>0</v>
      </c>
      <c r="AN283" s="649">
        <f t="shared" si="153"/>
        <v>0</v>
      </c>
      <c r="AO283" s="649">
        <f t="shared" si="154"/>
        <v>0</v>
      </c>
      <c r="AP283" s="650">
        <f t="shared" si="155"/>
        <v>0</v>
      </c>
      <c r="AQ283" s="655">
        <v>0</v>
      </c>
      <c r="AR283" s="656">
        <v>0</v>
      </c>
      <c r="AS283" s="661">
        <v>0</v>
      </c>
      <c r="AT283" s="649">
        <f t="shared" si="156"/>
        <v>0</v>
      </c>
      <c r="AU283" s="649">
        <f t="shared" si="157"/>
        <v>0</v>
      </c>
      <c r="AV283" s="649">
        <f t="shared" si="158"/>
        <v>0</v>
      </c>
      <c r="AW283" s="661">
        <v>0</v>
      </c>
      <c r="AX283" s="649">
        <f t="shared" si="159"/>
        <v>0</v>
      </c>
      <c r="AY283" s="649">
        <f t="shared" si="160"/>
        <v>0</v>
      </c>
      <c r="AZ283" s="650">
        <f t="shared" si="161"/>
        <v>0</v>
      </c>
      <c r="BA283" s="651">
        <v>1.61</v>
      </c>
      <c r="BB283" s="649">
        <f t="shared" si="162"/>
        <v>75.67</v>
      </c>
      <c r="BC283" s="649">
        <f t="shared" si="163"/>
        <v>0</v>
      </c>
      <c r="BD283" s="649">
        <f t="shared" si="164"/>
        <v>246.33</v>
      </c>
      <c r="BE283" s="650">
        <f t="shared" si="165"/>
        <v>120.75000000000001</v>
      </c>
      <c r="BF283" s="651">
        <v>1.08</v>
      </c>
      <c r="BG283" s="649">
        <f t="shared" si="166"/>
        <v>50.760000000000005</v>
      </c>
      <c r="BH283" s="649">
        <f t="shared" si="167"/>
        <v>0</v>
      </c>
      <c r="BI283" s="649">
        <f t="shared" si="168"/>
        <v>165.24</v>
      </c>
      <c r="BJ283" s="650">
        <f t="shared" si="169"/>
        <v>81</v>
      </c>
      <c r="BK283" s="674">
        <v>0</v>
      </c>
      <c r="BL283" s="674">
        <v>0</v>
      </c>
      <c r="BM283" s="675">
        <v>0</v>
      </c>
      <c r="BN283" s="675">
        <v>0</v>
      </c>
      <c r="BO283" s="662">
        <v>0</v>
      </c>
      <c r="BP283" s="662">
        <v>0</v>
      </c>
      <c r="BQ283" s="662">
        <v>0</v>
      </c>
      <c r="BR283" s="675">
        <v>0</v>
      </c>
      <c r="BS283" s="652">
        <f t="shared" si="170"/>
        <v>0</v>
      </c>
      <c r="BT283" s="650">
        <f t="shared" si="171"/>
        <v>0</v>
      </c>
      <c r="BV283" s="668"/>
      <c r="BW283" s="674"/>
      <c r="BX283" s="674"/>
      <c r="BY283" s="675"/>
      <c r="BZ283" s="675"/>
      <c r="CA283" s="662"/>
      <c r="CB283" s="662"/>
      <c r="CC283" s="662"/>
      <c r="CD283" s="675"/>
      <c r="CF283" s="671"/>
      <c r="CG283" s="661"/>
      <c r="CH283" s="661"/>
      <c r="CI283" s="661"/>
      <c r="CJ283" s="88"/>
      <c r="CK283" s="86"/>
      <c r="CL283" s="86"/>
      <c r="CM283" s="87"/>
      <c r="CN283" s="86"/>
      <c r="CO283" s="86"/>
      <c r="CP283" s="86"/>
      <c r="CQ283" s="87"/>
    </row>
    <row r="284" spans="1:95" ht="17.25" customHeight="1" x14ac:dyDescent="0.25">
      <c r="A284" s="664">
        <v>279</v>
      </c>
      <c r="B284" s="647" t="s">
        <v>498</v>
      </c>
      <c r="C284" s="648" t="s">
        <v>825</v>
      </c>
      <c r="D284" s="653">
        <v>1168</v>
      </c>
      <c r="E284" s="654">
        <v>25</v>
      </c>
      <c r="F284" s="567">
        <v>1</v>
      </c>
      <c r="G284" s="567">
        <v>62</v>
      </c>
      <c r="H284" s="569">
        <v>39</v>
      </c>
      <c r="I284" s="654">
        <v>21</v>
      </c>
      <c r="J284" s="567">
        <v>0</v>
      </c>
      <c r="K284" s="567">
        <v>58</v>
      </c>
      <c r="L284" s="569">
        <v>19</v>
      </c>
      <c r="M284" s="655">
        <v>0</v>
      </c>
      <c r="N284" s="656">
        <v>0</v>
      </c>
      <c r="O284" s="649">
        <v>297944.35310577397</v>
      </c>
      <c r="P284" s="649">
        <f t="shared" si="138"/>
        <v>14187.826338370189</v>
      </c>
      <c r="Q284" s="649">
        <f t="shared" si="139"/>
        <v>0</v>
      </c>
      <c r="R284" s="649">
        <f t="shared" si="140"/>
        <v>0</v>
      </c>
      <c r="S284" s="660">
        <v>0</v>
      </c>
      <c r="T284" s="649">
        <f t="shared" si="141"/>
        <v>0</v>
      </c>
      <c r="U284" s="649">
        <f t="shared" si="142"/>
        <v>0</v>
      </c>
      <c r="V284" s="650">
        <f t="shared" si="143"/>
        <v>0</v>
      </c>
      <c r="W284" s="655">
        <v>0</v>
      </c>
      <c r="X284" s="656">
        <v>0</v>
      </c>
      <c r="Y284" s="661">
        <v>0</v>
      </c>
      <c r="Z284" s="649">
        <f t="shared" si="144"/>
        <v>0</v>
      </c>
      <c r="AA284" s="649">
        <f t="shared" si="145"/>
        <v>0</v>
      </c>
      <c r="AB284" s="649">
        <f t="shared" si="146"/>
        <v>0</v>
      </c>
      <c r="AC284" s="661">
        <v>0</v>
      </c>
      <c r="AD284" s="649">
        <f t="shared" si="147"/>
        <v>0</v>
      </c>
      <c r="AE284" s="649">
        <f t="shared" si="148"/>
        <v>0</v>
      </c>
      <c r="AF284" s="650">
        <f t="shared" si="149"/>
        <v>0</v>
      </c>
      <c r="AG284" s="655">
        <v>0</v>
      </c>
      <c r="AH284" s="656">
        <v>0</v>
      </c>
      <c r="AI284" s="661">
        <v>636141.46705470304</v>
      </c>
      <c r="AJ284" s="649">
        <f t="shared" si="150"/>
        <v>10967.956328529363</v>
      </c>
      <c r="AK284" s="649">
        <f t="shared" si="151"/>
        <v>0</v>
      </c>
      <c r="AL284" s="649">
        <f t="shared" si="152"/>
        <v>0</v>
      </c>
      <c r="AM284" s="661">
        <v>99109.443072933005</v>
      </c>
      <c r="AN284" s="649">
        <f t="shared" si="153"/>
        <v>1708.7835012574656</v>
      </c>
      <c r="AO284" s="649">
        <f t="shared" si="154"/>
        <v>0</v>
      </c>
      <c r="AP284" s="650">
        <f t="shared" si="155"/>
        <v>0</v>
      </c>
      <c r="AQ284" s="655">
        <v>0</v>
      </c>
      <c r="AR284" s="656">
        <v>0</v>
      </c>
      <c r="AS284" s="661">
        <v>307255.11414033</v>
      </c>
      <c r="AT284" s="649">
        <f t="shared" si="156"/>
        <v>16171.321796859474</v>
      </c>
      <c r="AU284" s="649">
        <f t="shared" si="157"/>
        <v>0</v>
      </c>
      <c r="AV284" s="649">
        <f t="shared" si="158"/>
        <v>0</v>
      </c>
      <c r="AW284" s="661">
        <v>0</v>
      </c>
      <c r="AX284" s="649">
        <f t="shared" si="159"/>
        <v>0</v>
      </c>
      <c r="AY284" s="649">
        <f t="shared" si="160"/>
        <v>0</v>
      </c>
      <c r="AZ284" s="650">
        <f t="shared" si="161"/>
        <v>0</v>
      </c>
      <c r="BA284" s="651">
        <v>1.84</v>
      </c>
      <c r="BB284" s="649">
        <f t="shared" si="162"/>
        <v>46</v>
      </c>
      <c r="BC284" s="649">
        <f t="shared" si="163"/>
        <v>1.84</v>
      </c>
      <c r="BD284" s="649">
        <f t="shared" si="164"/>
        <v>114.08</v>
      </c>
      <c r="BE284" s="650">
        <f t="shared" si="165"/>
        <v>71.760000000000005</v>
      </c>
      <c r="BF284" s="651">
        <v>1</v>
      </c>
      <c r="BG284" s="649">
        <f t="shared" si="166"/>
        <v>25</v>
      </c>
      <c r="BH284" s="649">
        <f t="shared" si="167"/>
        <v>1</v>
      </c>
      <c r="BI284" s="649">
        <f t="shared" si="168"/>
        <v>62</v>
      </c>
      <c r="BJ284" s="650">
        <f t="shared" si="169"/>
        <v>39</v>
      </c>
      <c r="BK284" s="674">
        <v>1.8482346879554601</v>
      </c>
      <c r="BL284" s="674">
        <v>0</v>
      </c>
      <c r="BM284" s="675">
        <v>0</v>
      </c>
      <c r="BN284" s="675">
        <v>0</v>
      </c>
      <c r="BO284" s="662">
        <v>3.94616885200699</v>
      </c>
      <c r="BP284" s="662">
        <v>0.61480443808347995</v>
      </c>
      <c r="BQ284" s="662">
        <v>1.90599202195407</v>
      </c>
      <c r="BR284" s="675">
        <v>0</v>
      </c>
      <c r="BS284" s="652">
        <f t="shared" si="170"/>
        <v>8.3152000000000008</v>
      </c>
      <c r="BT284" s="650">
        <f t="shared" si="171"/>
        <v>1340450.3773737417</v>
      </c>
      <c r="BV284" s="668"/>
      <c r="BW284" s="674"/>
      <c r="BX284" s="674"/>
      <c r="BY284" s="675"/>
      <c r="BZ284" s="675"/>
      <c r="CA284" s="662"/>
      <c r="CB284" s="662"/>
      <c r="CC284" s="662"/>
      <c r="CD284" s="675"/>
      <c r="CF284" s="671"/>
      <c r="CG284" s="661"/>
      <c r="CH284" s="661"/>
      <c r="CI284" s="661"/>
      <c r="CJ284" s="88"/>
      <c r="CK284" s="86"/>
      <c r="CL284" s="86"/>
      <c r="CM284" s="87"/>
      <c r="CN284" s="86"/>
      <c r="CO284" s="86"/>
      <c r="CP284" s="86"/>
      <c r="CQ284" s="87"/>
    </row>
    <row r="285" spans="1:95" ht="17.25" customHeight="1" x14ac:dyDescent="0.25">
      <c r="A285" s="664">
        <v>280</v>
      </c>
      <c r="B285" s="647" t="s">
        <v>230</v>
      </c>
      <c r="C285" s="648" t="s">
        <v>826</v>
      </c>
      <c r="D285" s="653">
        <v>2441</v>
      </c>
      <c r="E285" s="654">
        <v>44</v>
      </c>
      <c r="F285" s="567">
        <v>0</v>
      </c>
      <c r="G285" s="567">
        <v>144</v>
      </c>
      <c r="H285" s="569">
        <v>77</v>
      </c>
      <c r="I285" s="654">
        <v>0</v>
      </c>
      <c r="J285" s="567">
        <v>0</v>
      </c>
      <c r="K285" s="567">
        <v>0</v>
      </c>
      <c r="L285" s="569">
        <v>0</v>
      </c>
      <c r="M285" s="655">
        <v>0</v>
      </c>
      <c r="N285" s="656">
        <v>0</v>
      </c>
      <c r="O285" s="649">
        <v>0</v>
      </c>
      <c r="P285" s="649">
        <f t="shared" si="138"/>
        <v>0</v>
      </c>
      <c r="Q285" s="649">
        <f t="shared" si="139"/>
        <v>0</v>
      </c>
      <c r="R285" s="649">
        <f t="shared" si="140"/>
        <v>0</v>
      </c>
      <c r="S285" s="660">
        <v>0</v>
      </c>
      <c r="T285" s="649">
        <f t="shared" si="141"/>
        <v>0</v>
      </c>
      <c r="U285" s="649">
        <f t="shared" si="142"/>
        <v>0</v>
      </c>
      <c r="V285" s="650">
        <f t="shared" si="143"/>
        <v>0</v>
      </c>
      <c r="W285" s="655">
        <v>0</v>
      </c>
      <c r="X285" s="656">
        <v>0</v>
      </c>
      <c r="Y285" s="661">
        <v>0</v>
      </c>
      <c r="Z285" s="649">
        <f t="shared" si="144"/>
        <v>0</v>
      </c>
      <c r="AA285" s="649">
        <f t="shared" si="145"/>
        <v>0</v>
      </c>
      <c r="AB285" s="649">
        <f t="shared" si="146"/>
        <v>0</v>
      </c>
      <c r="AC285" s="661">
        <v>0</v>
      </c>
      <c r="AD285" s="649">
        <f t="shared" si="147"/>
        <v>0</v>
      </c>
      <c r="AE285" s="649">
        <f t="shared" si="148"/>
        <v>0</v>
      </c>
      <c r="AF285" s="650">
        <f t="shared" si="149"/>
        <v>0</v>
      </c>
      <c r="AG285" s="655">
        <v>0</v>
      </c>
      <c r="AH285" s="656">
        <v>0</v>
      </c>
      <c r="AI285" s="661">
        <v>0</v>
      </c>
      <c r="AJ285" s="649">
        <f t="shared" si="150"/>
        <v>0</v>
      </c>
      <c r="AK285" s="649">
        <f t="shared" si="151"/>
        <v>0</v>
      </c>
      <c r="AL285" s="649">
        <f t="shared" si="152"/>
        <v>0</v>
      </c>
      <c r="AM285" s="661">
        <v>0</v>
      </c>
      <c r="AN285" s="649">
        <f t="shared" si="153"/>
        <v>0</v>
      </c>
      <c r="AO285" s="649">
        <f t="shared" si="154"/>
        <v>0</v>
      </c>
      <c r="AP285" s="650">
        <f t="shared" si="155"/>
        <v>0</v>
      </c>
      <c r="AQ285" s="655">
        <v>0</v>
      </c>
      <c r="AR285" s="656">
        <v>0</v>
      </c>
      <c r="AS285" s="661">
        <v>0</v>
      </c>
      <c r="AT285" s="649">
        <f t="shared" si="156"/>
        <v>0</v>
      </c>
      <c r="AU285" s="649">
        <f t="shared" si="157"/>
        <v>0</v>
      </c>
      <c r="AV285" s="649">
        <f t="shared" si="158"/>
        <v>0</v>
      </c>
      <c r="AW285" s="661">
        <v>0</v>
      </c>
      <c r="AX285" s="649">
        <f t="shared" si="159"/>
        <v>0</v>
      </c>
      <c r="AY285" s="649">
        <f t="shared" si="160"/>
        <v>0</v>
      </c>
      <c r="AZ285" s="650">
        <f t="shared" si="161"/>
        <v>0</v>
      </c>
      <c r="BA285" s="651">
        <v>1.54</v>
      </c>
      <c r="BB285" s="649">
        <f t="shared" si="162"/>
        <v>67.760000000000005</v>
      </c>
      <c r="BC285" s="649">
        <f t="shared" si="163"/>
        <v>0</v>
      </c>
      <c r="BD285" s="649">
        <f t="shared" si="164"/>
        <v>221.76</v>
      </c>
      <c r="BE285" s="650">
        <f t="shared" si="165"/>
        <v>118.58</v>
      </c>
      <c r="BF285" s="651">
        <v>1.1200000000000001</v>
      </c>
      <c r="BG285" s="649">
        <f t="shared" si="166"/>
        <v>49.28</v>
      </c>
      <c r="BH285" s="649">
        <f t="shared" si="167"/>
        <v>0</v>
      </c>
      <c r="BI285" s="649">
        <f t="shared" si="168"/>
        <v>161.28000000000003</v>
      </c>
      <c r="BJ285" s="650">
        <f t="shared" si="169"/>
        <v>86.240000000000009</v>
      </c>
      <c r="BK285" s="674">
        <v>0</v>
      </c>
      <c r="BL285" s="674">
        <v>0</v>
      </c>
      <c r="BM285" s="675">
        <v>0</v>
      </c>
      <c r="BN285" s="675">
        <v>0</v>
      </c>
      <c r="BO285" s="662">
        <v>0</v>
      </c>
      <c r="BP285" s="662">
        <v>0</v>
      </c>
      <c r="BQ285" s="662">
        <v>0</v>
      </c>
      <c r="BR285" s="675">
        <v>0</v>
      </c>
      <c r="BS285" s="652">
        <f t="shared" si="170"/>
        <v>0</v>
      </c>
      <c r="BT285" s="650">
        <f t="shared" si="171"/>
        <v>0</v>
      </c>
      <c r="BV285" s="668"/>
      <c r="BW285" s="674"/>
      <c r="BX285" s="674"/>
      <c r="BY285" s="675"/>
      <c r="BZ285" s="675"/>
      <c r="CA285" s="662"/>
      <c r="CB285" s="662"/>
      <c r="CC285" s="662"/>
      <c r="CD285" s="675"/>
      <c r="CF285" s="671"/>
      <c r="CG285" s="661"/>
      <c r="CH285" s="661"/>
      <c r="CI285" s="661"/>
      <c r="CJ285" s="88"/>
      <c r="CK285" s="86"/>
      <c r="CL285" s="86"/>
      <c r="CM285" s="87"/>
      <c r="CN285" s="86"/>
      <c r="CO285" s="86"/>
      <c r="CP285" s="86"/>
      <c r="CQ285" s="87"/>
    </row>
    <row r="286" spans="1:95" ht="17.25" customHeight="1" x14ac:dyDescent="0.25">
      <c r="A286" s="664">
        <v>281</v>
      </c>
      <c r="B286" s="647" t="s">
        <v>231</v>
      </c>
      <c r="C286" s="648" t="s">
        <v>827</v>
      </c>
      <c r="D286" s="653">
        <v>918</v>
      </c>
      <c r="E286" s="654">
        <v>20</v>
      </c>
      <c r="F286" s="567">
        <v>0</v>
      </c>
      <c r="G286" s="567">
        <v>63</v>
      </c>
      <c r="H286" s="569">
        <v>33</v>
      </c>
      <c r="I286" s="654">
        <v>21</v>
      </c>
      <c r="J286" s="567">
        <v>0</v>
      </c>
      <c r="K286" s="567">
        <v>69</v>
      </c>
      <c r="L286" s="569">
        <v>33</v>
      </c>
      <c r="M286" s="655">
        <v>0</v>
      </c>
      <c r="N286" s="656">
        <v>0</v>
      </c>
      <c r="O286" s="649">
        <v>168953.246511773</v>
      </c>
      <c r="P286" s="649">
        <f t="shared" si="138"/>
        <v>8045.39269103681</v>
      </c>
      <c r="Q286" s="649">
        <f t="shared" si="139"/>
        <v>0</v>
      </c>
      <c r="R286" s="649">
        <f t="shared" si="140"/>
        <v>0</v>
      </c>
      <c r="S286" s="660">
        <v>0</v>
      </c>
      <c r="T286" s="649">
        <f t="shared" si="141"/>
        <v>0</v>
      </c>
      <c r="U286" s="649">
        <f t="shared" si="142"/>
        <v>0</v>
      </c>
      <c r="V286" s="650">
        <f t="shared" si="143"/>
        <v>0</v>
      </c>
      <c r="W286" s="655">
        <v>0</v>
      </c>
      <c r="X286" s="656">
        <v>0</v>
      </c>
      <c r="Y286" s="661">
        <v>0</v>
      </c>
      <c r="Z286" s="649">
        <f t="shared" si="144"/>
        <v>0</v>
      </c>
      <c r="AA286" s="649">
        <f t="shared" si="145"/>
        <v>0</v>
      </c>
      <c r="AB286" s="649">
        <f t="shared" si="146"/>
        <v>0</v>
      </c>
      <c r="AC286" s="661">
        <v>0</v>
      </c>
      <c r="AD286" s="649">
        <f t="shared" si="147"/>
        <v>0</v>
      </c>
      <c r="AE286" s="649">
        <f t="shared" si="148"/>
        <v>0</v>
      </c>
      <c r="AF286" s="650">
        <f t="shared" si="149"/>
        <v>0</v>
      </c>
      <c r="AG286" s="655">
        <v>2</v>
      </c>
      <c r="AH286" s="656">
        <v>0</v>
      </c>
      <c r="AI286" s="661">
        <v>719363.97361067298</v>
      </c>
      <c r="AJ286" s="649">
        <f t="shared" si="150"/>
        <v>10425.56483493729</v>
      </c>
      <c r="AK286" s="649">
        <f t="shared" si="151"/>
        <v>20851.129669874579</v>
      </c>
      <c r="AL286" s="649">
        <f t="shared" si="152"/>
        <v>0</v>
      </c>
      <c r="AM286" s="661">
        <v>0</v>
      </c>
      <c r="AN286" s="649">
        <f t="shared" si="153"/>
        <v>0</v>
      </c>
      <c r="AO286" s="649">
        <f t="shared" si="154"/>
        <v>0</v>
      </c>
      <c r="AP286" s="650">
        <f t="shared" si="155"/>
        <v>0</v>
      </c>
      <c r="AQ286" s="655">
        <v>0</v>
      </c>
      <c r="AR286" s="656">
        <v>0</v>
      </c>
      <c r="AS286" s="661">
        <v>570763.78943203995</v>
      </c>
      <c r="AT286" s="649">
        <f t="shared" si="156"/>
        <v>17295.872407031515</v>
      </c>
      <c r="AU286" s="649">
        <f t="shared" si="157"/>
        <v>0</v>
      </c>
      <c r="AV286" s="649">
        <f t="shared" si="158"/>
        <v>0</v>
      </c>
      <c r="AW286" s="661">
        <v>0</v>
      </c>
      <c r="AX286" s="649">
        <f t="shared" si="159"/>
        <v>0</v>
      </c>
      <c r="AY286" s="649">
        <f t="shared" si="160"/>
        <v>0</v>
      </c>
      <c r="AZ286" s="650">
        <f t="shared" si="161"/>
        <v>0</v>
      </c>
      <c r="BA286" s="651">
        <v>2.11</v>
      </c>
      <c r="BB286" s="649">
        <f t="shared" si="162"/>
        <v>42.199999999999996</v>
      </c>
      <c r="BC286" s="649">
        <f t="shared" si="163"/>
        <v>0</v>
      </c>
      <c r="BD286" s="649">
        <f t="shared" si="164"/>
        <v>132.92999999999998</v>
      </c>
      <c r="BE286" s="650">
        <f t="shared" si="165"/>
        <v>69.63</v>
      </c>
      <c r="BF286" s="651">
        <v>1</v>
      </c>
      <c r="BG286" s="649">
        <f t="shared" si="166"/>
        <v>20</v>
      </c>
      <c r="BH286" s="649">
        <f t="shared" si="167"/>
        <v>0</v>
      </c>
      <c r="BI286" s="649">
        <f t="shared" si="168"/>
        <v>63</v>
      </c>
      <c r="BJ286" s="650">
        <f t="shared" si="169"/>
        <v>33</v>
      </c>
      <c r="BK286" s="674">
        <v>1.04806567934815</v>
      </c>
      <c r="BL286" s="674">
        <v>0</v>
      </c>
      <c r="BM286" s="675">
        <v>0</v>
      </c>
      <c r="BN286" s="675">
        <v>0</v>
      </c>
      <c r="BO286" s="662">
        <v>4.4624220443631399</v>
      </c>
      <c r="BP286" s="662">
        <v>0</v>
      </c>
      <c r="BQ286" s="662">
        <v>3.54061227628871</v>
      </c>
      <c r="BR286" s="675">
        <v>0</v>
      </c>
      <c r="BS286" s="652">
        <f t="shared" si="170"/>
        <v>9.0510999999999999</v>
      </c>
      <c r="BT286" s="650">
        <f t="shared" si="171"/>
        <v>1459081.0095544872</v>
      </c>
      <c r="BV286" s="668"/>
      <c r="BW286" s="674"/>
      <c r="BX286" s="674"/>
      <c r="BY286" s="675"/>
      <c r="BZ286" s="675"/>
      <c r="CA286" s="662"/>
      <c r="CB286" s="662"/>
      <c r="CC286" s="662"/>
      <c r="CD286" s="675"/>
      <c r="CF286" s="671"/>
      <c r="CG286" s="661"/>
      <c r="CH286" s="661"/>
      <c r="CI286" s="661"/>
      <c r="CJ286" s="88"/>
      <c r="CK286" s="86"/>
      <c r="CL286" s="86"/>
      <c r="CM286" s="87"/>
      <c r="CN286" s="86"/>
      <c r="CO286" s="86"/>
      <c r="CP286" s="86"/>
      <c r="CQ286" s="87"/>
    </row>
    <row r="287" spans="1:95" ht="17.25" customHeight="1" x14ac:dyDescent="0.25">
      <c r="A287" s="664">
        <v>282</v>
      </c>
      <c r="B287" s="647" t="s">
        <v>232</v>
      </c>
      <c r="C287" s="648" t="s">
        <v>828</v>
      </c>
      <c r="D287" s="653">
        <v>2647</v>
      </c>
      <c r="E287" s="654">
        <v>41</v>
      </c>
      <c r="F287" s="567">
        <v>0</v>
      </c>
      <c r="G287" s="567">
        <v>129</v>
      </c>
      <c r="H287" s="569">
        <v>82</v>
      </c>
      <c r="I287" s="654">
        <v>41</v>
      </c>
      <c r="J287" s="567">
        <v>0</v>
      </c>
      <c r="K287" s="567">
        <v>126</v>
      </c>
      <c r="L287" s="569">
        <v>33</v>
      </c>
      <c r="M287" s="655">
        <v>0</v>
      </c>
      <c r="N287" s="656">
        <v>0</v>
      </c>
      <c r="O287" s="649">
        <v>441735.80100540502</v>
      </c>
      <c r="P287" s="649">
        <f t="shared" si="138"/>
        <v>10774.043926961098</v>
      </c>
      <c r="Q287" s="649">
        <f t="shared" si="139"/>
        <v>0</v>
      </c>
      <c r="R287" s="649">
        <f t="shared" si="140"/>
        <v>0</v>
      </c>
      <c r="S287" s="660">
        <v>18684.058405149</v>
      </c>
      <c r="T287" s="649">
        <f t="shared" si="141"/>
        <v>455.708741589</v>
      </c>
      <c r="U287" s="649">
        <f t="shared" si="142"/>
        <v>0</v>
      </c>
      <c r="V287" s="650">
        <f t="shared" si="143"/>
        <v>0</v>
      </c>
      <c r="W287" s="655">
        <v>0</v>
      </c>
      <c r="X287" s="656">
        <v>0</v>
      </c>
      <c r="Y287" s="661">
        <v>0</v>
      </c>
      <c r="Z287" s="649">
        <f t="shared" si="144"/>
        <v>0</v>
      </c>
      <c r="AA287" s="649">
        <f t="shared" si="145"/>
        <v>0</v>
      </c>
      <c r="AB287" s="649">
        <f t="shared" si="146"/>
        <v>0</v>
      </c>
      <c r="AC287" s="661">
        <v>0</v>
      </c>
      <c r="AD287" s="649">
        <f t="shared" si="147"/>
        <v>0</v>
      </c>
      <c r="AE287" s="649">
        <f t="shared" si="148"/>
        <v>0</v>
      </c>
      <c r="AF287" s="650">
        <f t="shared" si="149"/>
        <v>0</v>
      </c>
      <c r="AG287" s="655">
        <v>0</v>
      </c>
      <c r="AH287" s="656">
        <v>0</v>
      </c>
      <c r="AI287" s="661">
        <v>1351375.5520430401</v>
      </c>
      <c r="AJ287" s="649">
        <f t="shared" si="150"/>
        <v>10725.202793992381</v>
      </c>
      <c r="AK287" s="649">
        <f t="shared" si="151"/>
        <v>0</v>
      </c>
      <c r="AL287" s="649">
        <f t="shared" si="152"/>
        <v>0</v>
      </c>
      <c r="AM287" s="661">
        <v>854355.17486030201</v>
      </c>
      <c r="AN287" s="649">
        <f t="shared" si="153"/>
        <v>6780.5966258754124</v>
      </c>
      <c r="AO287" s="649">
        <f t="shared" si="154"/>
        <v>0</v>
      </c>
      <c r="AP287" s="650">
        <f t="shared" si="155"/>
        <v>0</v>
      </c>
      <c r="AQ287" s="655">
        <v>0</v>
      </c>
      <c r="AR287" s="656">
        <v>0</v>
      </c>
      <c r="AS287" s="661">
        <v>584526.66752841999</v>
      </c>
      <c r="AT287" s="649">
        <f t="shared" si="156"/>
        <v>17712.929319043029</v>
      </c>
      <c r="AU287" s="649">
        <f t="shared" si="157"/>
        <v>0</v>
      </c>
      <c r="AV287" s="649">
        <f t="shared" si="158"/>
        <v>0</v>
      </c>
      <c r="AW287" s="661">
        <v>21039.191817563002</v>
      </c>
      <c r="AX287" s="649">
        <f t="shared" si="159"/>
        <v>637.5512671988788</v>
      </c>
      <c r="AY287" s="649">
        <f t="shared" si="160"/>
        <v>0</v>
      </c>
      <c r="AZ287" s="650">
        <f t="shared" si="161"/>
        <v>0</v>
      </c>
      <c r="BA287" s="651">
        <v>1.51</v>
      </c>
      <c r="BB287" s="649">
        <f t="shared" si="162"/>
        <v>61.910000000000004</v>
      </c>
      <c r="BC287" s="649">
        <f t="shared" si="163"/>
        <v>0</v>
      </c>
      <c r="BD287" s="649">
        <f t="shared" si="164"/>
        <v>194.79</v>
      </c>
      <c r="BE287" s="650">
        <f t="shared" si="165"/>
        <v>123.82000000000001</v>
      </c>
      <c r="BF287" s="651">
        <v>1.1000000000000001</v>
      </c>
      <c r="BG287" s="649">
        <f t="shared" si="166"/>
        <v>45.1</v>
      </c>
      <c r="BH287" s="649">
        <f t="shared" si="167"/>
        <v>0</v>
      </c>
      <c r="BI287" s="649">
        <f t="shared" si="168"/>
        <v>141.9</v>
      </c>
      <c r="BJ287" s="650">
        <f t="shared" si="169"/>
        <v>90.2</v>
      </c>
      <c r="BK287" s="674">
        <v>2.7402144790444698</v>
      </c>
      <c r="BL287" s="674">
        <v>0.11590259891223</v>
      </c>
      <c r="BM287" s="675">
        <v>0</v>
      </c>
      <c r="BN287" s="675">
        <v>0</v>
      </c>
      <c r="BO287" s="662">
        <v>8.3829720070385001</v>
      </c>
      <c r="BP287" s="662">
        <v>5.2998113693078803</v>
      </c>
      <c r="BQ287" s="662">
        <v>3.6259873754932301</v>
      </c>
      <c r="BR287" s="675">
        <v>0.13051217020368999</v>
      </c>
      <c r="BS287" s="652">
        <f t="shared" si="170"/>
        <v>20.295400000000004</v>
      </c>
      <c r="BT287" s="650">
        <f t="shared" si="171"/>
        <v>3271716.4456598805</v>
      </c>
      <c r="BV287" s="668"/>
      <c r="BW287" s="674"/>
      <c r="BX287" s="674"/>
      <c r="BY287" s="675"/>
      <c r="BZ287" s="675"/>
      <c r="CA287" s="662"/>
      <c r="CB287" s="662"/>
      <c r="CC287" s="662"/>
      <c r="CD287" s="675"/>
      <c r="CF287" s="671"/>
      <c r="CG287" s="661"/>
      <c r="CH287" s="661"/>
      <c r="CI287" s="661"/>
      <c r="CJ287" s="88"/>
      <c r="CK287" s="86"/>
      <c r="CL287" s="86"/>
      <c r="CM287" s="87"/>
      <c r="CN287" s="86"/>
      <c r="CO287" s="86"/>
      <c r="CP287" s="86"/>
      <c r="CQ287" s="87"/>
    </row>
    <row r="288" spans="1:95" ht="17.25" customHeight="1" x14ac:dyDescent="0.25">
      <c r="A288" s="664">
        <v>283</v>
      </c>
      <c r="B288" s="647" t="s">
        <v>233</v>
      </c>
      <c r="C288" s="648" t="s">
        <v>829</v>
      </c>
      <c r="D288" s="653">
        <v>1295</v>
      </c>
      <c r="E288" s="654">
        <v>35</v>
      </c>
      <c r="F288" s="567">
        <v>0</v>
      </c>
      <c r="G288" s="567">
        <v>92</v>
      </c>
      <c r="H288" s="569">
        <v>50</v>
      </c>
      <c r="I288" s="654">
        <v>0</v>
      </c>
      <c r="J288" s="567">
        <v>0</v>
      </c>
      <c r="K288" s="567">
        <v>0</v>
      </c>
      <c r="L288" s="569">
        <v>0</v>
      </c>
      <c r="M288" s="655">
        <v>0</v>
      </c>
      <c r="N288" s="656">
        <v>0</v>
      </c>
      <c r="O288" s="649">
        <v>0</v>
      </c>
      <c r="P288" s="649">
        <f t="shared" si="138"/>
        <v>0</v>
      </c>
      <c r="Q288" s="649">
        <f t="shared" si="139"/>
        <v>0</v>
      </c>
      <c r="R288" s="649">
        <f t="shared" si="140"/>
        <v>0</v>
      </c>
      <c r="S288" s="660">
        <v>0</v>
      </c>
      <c r="T288" s="649">
        <f t="shared" si="141"/>
        <v>0</v>
      </c>
      <c r="U288" s="649">
        <f t="shared" si="142"/>
        <v>0</v>
      </c>
      <c r="V288" s="650">
        <f t="shared" si="143"/>
        <v>0</v>
      </c>
      <c r="W288" s="655">
        <v>0</v>
      </c>
      <c r="X288" s="656">
        <v>0</v>
      </c>
      <c r="Y288" s="661">
        <v>0</v>
      </c>
      <c r="Z288" s="649">
        <f t="shared" si="144"/>
        <v>0</v>
      </c>
      <c r="AA288" s="649">
        <f t="shared" si="145"/>
        <v>0</v>
      </c>
      <c r="AB288" s="649">
        <f t="shared" si="146"/>
        <v>0</v>
      </c>
      <c r="AC288" s="661">
        <v>0</v>
      </c>
      <c r="AD288" s="649">
        <f t="shared" si="147"/>
        <v>0</v>
      </c>
      <c r="AE288" s="649">
        <f t="shared" si="148"/>
        <v>0</v>
      </c>
      <c r="AF288" s="650">
        <f t="shared" si="149"/>
        <v>0</v>
      </c>
      <c r="AG288" s="655">
        <v>0</v>
      </c>
      <c r="AH288" s="656">
        <v>0</v>
      </c>
      <c r="AI288" s="661">
        <v>0</v>
      </c>
      <c r="AJ288" s="649">
        <f t="shared" si="150"/>
        <v>0</v>
      </c>
      <c r="AK288" s="649">
        <f t="shared" si="151"/>
        <v>0</v>
      </c>
      <c r="AL288" s="649">
        <f t="shared" si="152"/>
        <v>0</v>
      </c>
      <c r="AM288" s="661">
        <v>0</v>
      </c>
      <c r="AN288" s="649">
        <f t="shared" si="153"/>
        <v>0</v>
      </c>
      <c r="AO288" s="649">
        <f t="shared" si="154"/>
        <v>0</v>
      </c>
      <c r="AP288" s="650">
        <f t="shared" si="155"/>
        <v>0</v>
      </c>
      <c r="AQ288" s="655">
        <v>0</v>
      </c>
      <c r="AR288" s="656">
        <v>0</v>
      </c>
      <c r="AS288" s="661">
        <v>0</v>
      </c>
      <c r="AT288" s="649">
        <f t="shared" si="156"/>
        <v>0</v>
      </c>
      <c r="AU288" s="649">
        <f t="shared" si="157"/>
        <v>0</v>
      </c>
      <c r="AV288" s="649">
        <f t="shared" si="158"/>
        <v>0</v>
      </c>
      <c r="AW288" s="661">
        <v>0</v>
      </c>
      <c r="AX288" s="649">
        <f t="shared" si="159"/>
        <v>0</v>
      </c>
      <c r="AY288" s="649">
        <f t="shared" si="160"/>
        <v>0</v>
      </c>
      <c r="AZ288" s="650">
        <f t="shared" si="161"/>
        <v>0</v>
      </c>
      <c r="BA288" s="651">
        <v>2.3199999999999998</v>
      </c>
      <c r="BB288" s="649">
        <f t="shared" si="162"/>
        <v>81.199999999999989</v>
      </c>
      <c r="BC288" s="649">
        <f t="shared" si="163"/>
        <v>0</v>
      </c>
      <c r="BD288" s="649">
        <f t="shared" si="164"/>
        <v>213.44</v>
      </c>
      <c r="BE288" s="650">
        <f t="shared" si="165"/>
        <v>115.99999999999999</v>
      </c>
      <c r="BF288" s="651">
        <v>1</v>
      </c>
      <c r="BG288" s="649">
        <f t="shared" si="166"/>
        <v>35</v>
      </c>
      <c r="BH288" s="649">
        <f t="shared" si="167"/>
        <v>0</v>
      </c>
      <c r="BI288" s="649">
        <f t="shared" si="168"/>
        <v>92</v>
      </c>
      <c r="BJ288" s="650">
        <f t="shared" si="169"/>
        <v>50</v>
      </c>
      <c r="BK288" s="674">
        <v>0</v>
      </c>
      <c r="BL288" s="674">
        <v>0</v>
      </c>
      <c r="BM288" s="675">
        <v>0</v>
      </c>
      <c r="BN288" s="675">
        <v>0</v>
      </c>
      <c r="BO288" s="662">
        <v>0</v>
      </c>
      <c r="BP288" s="662">
        <v>0</v>
      </c>
      <c r="BQ288" s="662">
        <v>0</v>
      </c>
      <c r="BR288" s="675">
        <v>0</v>
      </c>
      <c r="BS288" s="652">
        <f t="shared" si="170"/>
        <v>0</v>
      </c>
      <c r="BT288" s="650">
        <f t="shared" si="171"/>
        <v>0</v>
      </c>
      <c r="BV288" s="668"/>
      <c r="BW288" s="674"/>
      <c r="BX288" s="674"/>
      <c r="BY288" s="675"/>
      <c r="BZ288" s="675"/>
      <c r="CA288" s="662"/>
      <c r="CB288" s="662"/>
      <c r="CC288" s="662"/>
      <c r="CD288" s="675"/>
      <c r="CF288" s="671"/>
      <c r="CG288" s="661"/>
      <c r="CH288" s="661"/>
      <c r="CI288" s="661"/>
      <c r="CJ288" s="88"/>
      <c r="CK288" s="86"/>
      <c r="CL288" s="86"/>
      <c r="CM288" s="87"/>
      <c r="CN288" s="86"/>
      <c r="CO288" s="86"/>
      <c r="CP288" s="86"/>
      <c r="CQ288" s="87"/>
    </row>
    <row r="289" spans="1:95" ht="17.25" customHeight="1" x14ac:dyDescent="0.25">
      <c r="A289" s="664">
        <v>284</v>
      </c>
      <c r="B289" s="647" t="s">
        <v>234</v>
      </c>
      <c r="C289" s="648" t="s">
        <v>830</v>
      </c>
      <c r="D289" s="653">
        <v>1499</v>
      </c>
      <c r="E289" s="654">
        <v>28</v>
      </c>
      <c r="F289" s="567">
        <v>0</v>
      </c>
      <c r="G289" s="567">
        <v>88</v>
      </c>
      <c r="H289" s="569">
        <v>42</v>
      </c>
      <c r="I289" s="654">
        <v>0</v>
      </c>
      <c r="J289" s="567">
        <v>0</v>
      </c>
      <c r="K289" s="567">
        <v>0</v>
      </c>
      <c r="L289" s="569">
        <v>0</v>
      </c>
      <c r="M289" s="655">
        <v>0</v>
      </c>
      <c r="N289" s="656">
        <v>0</v>
      </c>
      <c r="O289" s="649">
        <v>0</v>
      </c>
      <c r="P289" s="649">
        <f t="shared" si="138"/>
        <v>0</v>
      </c>
      <c r="Q289" s="649">
        <f t="shared" si="139"/>
        <v>0</v>
      </c>
      <c r="R289" s="649">
        <f t="shared" si="140"/>
        <v>0</v>
      </c>
      <c r="S289" s="660">
        <v>0</v>
      </c>
      <c r="T289" s="649">
        <f t="shared" si="141"/>
        <v>0</v>
      </c>
      <c r="U289" s="649">
        <f t="shared" si="142"/>
        <v>0</v>
      </c>
      <c r="V289" s="650">
        <f t="shared" si="143"/>
        <v>0</v>
      </c>
      <c r="W289" s="655">
        <v>0</v>
      </c>
      <c r="X289" s="656">
        <v>0</v>
      </c>
      <c r="Y289" s="661">
        <v>0</v>
      </c>
      <c r="Z289" s="649">
        <f t="shared" si="144"/>
        <v>0</v>
      </c>
      <c r="AA289" s="649">
        <f t="shared" si="145"/>
        <v>0</v>
      </c>
      <c r="AB289" s="649">
        <f t="shared" si="146"/>
        <v>0</v>
      </c>
      <c r="AC289" s="661">
        <v>0</v>
      </c>
      <c r="AD289" s="649">
        <f t="shared" si="147"/>
        <v>0</v>
      </c>
      <c r="AE289" s="649">
        <f t="shared" si="148"/>
        <v>0</v>
      </c>
      <c r="AF289" s="650">
        <f t="shared" si="149"/>
        <v>0</v>
      </c>
      <c r="AG289" s="655">
        <v>0</v>
      </c>
      <c r="AH289" s="656">
        <v>0</v>
      </c>
      <c r="AI289" s="661">
        <v>0</v>
      </c>
      <c r="AJ289" s="649">
        <f t="shared" si="150"/>
        <v>0</v>
      </c>
      <c r="AK289" s="649">
        <f t="shared" si="151"/>
        <v>0</v>
      </c>
      <c r="AL289" s="649">
        <f t="shared" si="152"/>
        <v>0</v>
      </c>
      <c r="AM289" s="661">
        <v>0</v>
      </c>
      <c r="AN289" s="649">
        <f t="shared" si="153"/>
        <v>0</v>
      </c>
      <c r="AO289" s="649">
        <f t="shared" si="154"/>
        <v>0</v>
      </c>
      <c r="AP289" s="650">
        <f t="shared" si="155"/>
        <v>0</v>
      </c>
      <c r="AQ289" s="655">
        <v>0</v>
      </c>
      <c r="AR289" s="656">
        <v>0</v>
      </c>
      <c r="AS289" s="661">
        <v>0</v>
      </c>
      <c r="AT289" s="649">
        <f t="shared" si="156"/>
        <v>0</v>
      </c>
      <c r="AU289" s="649">
        <f t="shared" si="157"/>
        <v>0</v>
      </c>
      <c r="AV289" s="649">
        <f t="shared" si="158"/>
        <v>0</v>
      </c>
      <c r="AW289" s="661">
        <v>0</v>
      </c>
      <c r="AX289" s="649">
        <f t="shared" si="159"/>
        <v>0</v>
      </c>
      <c r="AY289" s="649">
        <f t="shared" si="160"/>
        <v>0</v>
      </c>
      <c r="AZ289" s="650">
        <f t="shared" si="161"/>
        <v>0</v>
      </c>
      <c r="BA289" s="651">
        <v>1.78</v>
      </c>
      <c r="BB289" s="649">
        <f t="shared" si="162"/>
        <v>49.84</v>
      </c>
      <c r="BC289" s="649">
        <f t="shared" si="163"/>
        <v>0</v>
      </c>
      <c r="BD289" s="649">
        <f t="shared" si="164"/>
        <v>156.64000000000001</v>
      </c>
      <c r="BE289" s="650">
        <f t="shared" si="165"/>
        <v>74.760000000000005</v>
      </c>
      <c r="BF289" s="651">
        <v>1.17</v>
      </c>
      <c r="BG289" s="649">
        <f t="shared" si="166"/>
        <v>32.76</v>
      </c>
      <c r="BH289" s="649">
        <f t="shared" si="167"/>
        <v>0</v>
      </c>
      <c r="BI289" s="649">
        <f t="shared" si="168"/>
        <v>102.96</v>
      </c>
      <c r="BJ289" s="650">
        <f t="shared" si="169"/>
        <v>49.14</v>
      </c>
      <c r="BK289" s="674">
        <v>0</v>
      </c>
      <c r="BL289" s="674">
        <v>0</v>
      </c>
      <c r="BM289" s="675">
        <v>0</v>
      </c>
      <c r="BN289" s="675">
        <v>0</v>
      </c>
      <c r="BO289" s="662">
        <v>0</v>
      </c>
      <c r="BP289" s="662">
        <v>0</v>
      </c>
      <c r="BQ289" s="662">
        <v>0</v>
      </c>
      <c r="BR289" s="675">
        <v>0</v>
      </c>
      <c r="BS289" s="652">
        <f t="shared" si="170"/>
        <v>0</v>
      </c>
      <c r="BT289" s="650">
        <f t="shared" si="171"/>
        <v>0</v>
      </c>
      <c r="BV289" s="668"/>
      <c r="BW289" s="674"/>
      <c r="BX289" s="674"/>
      <c r="BY289" s="675"/>
      <c r="BZ289" s="675"/>
      <c r="CA289" s="662"/>
      <c r="CB289" s="662"/>
      <c r="CC289" s="662"/>
      <c r="CD289" s="675"/>
      <c r="CF289" s="671"/>
      <c r="CG289" s="661"/>
      <c r="CH289" s="661"/>
      <c r="CI289" s="661"/>
      <c r="CJ289" s="88"/>
      <c r="CK289" s="86"/>
      <c r="CL289" s="86"/>
      <c r="CM289" s="87"/>
      <c r="CN289" s="86"/>
      <c r="CO289" s="86"/>
      <c r="CP289" s="86"/>
      <c r="CQ289" s="87"/>
    </row>
    <row r="290" spans="1:95" ht="17.25" customHeight="1" x14ac:dyDescent="0.25">
      <c r="A290" s="664">
        <v>285</v>
      </c>
      <c r="B290" s="647" t="s">
        <v>235</v>
      </c>
      <c r="C290" s="648" t="s">
        <v>831</v>
      </c>
      <c r="D290" s="653">
        <v>814</v>
      </c>
      <c r="E290" s="654">
        <v>0</v>
      </c>
      <c r="F290" s="567">
        <v>19</v>
      </c>
      <c r="G290" s="567">
        <v>38</v>
      </c>
      <c r="H290" s="569">
        <v>27</v>
      </c>
      <c r="I290" s="654">
        <v>0</v>
      </c>
      <c r="J290" s="567">
        <v>0</v>
      </c>
      <c r="K290" s="567">
        <v>0</v>
      </c>
      <c r="L290" s="569">
        <v>0</v>
      </c>
      <c r="M290" s="655">
        <v>0</v>
      </c>
      <c r="N290" s="656">
        <v>0</v>
      </c>
      <c r="O290" s="649">
        <v>0</v>
      </c>
      <c r="P290" s="649">
        <f t="shared" si="138"/>
        <v>0</v>
      </c>
      <c r="Q290" s="649">
        <f t="shared" si="139"/>
        <v>0</v>
      </c>
      <c r="R290" s="649">
        <f t="shared" si="140"/>
        <v>0</v>
      </c>
      <c r="S290" s="660">
        <v>0</v>
      </c>
      <c r="T290" s="649">
        <f t="shared" si="141"/>
        <v>0</v>
      </c>
      <c r="U290" s="649">
        <f t="shared" si="142"/>
        <v>0</v>
      </c>
      <c r="V290" s="650">
        <f t="shared" si="143"/>
        <v>0</v>
      </c>
      <c r="W290" s="655">
        <v>0</v>
      </c>
      <c r="X290" s="656">
        <v>0</v>
      </c>
      <c r="Y290" s="661">
        <v>0</v>
      </c>
      <c r="Z290" s="649">
        <f t="shared" si="144"/>
        <v>0</v>
      </c>
      <c r="AA290" s="649">
        <f t="shared" si="145"/>
        <v>0</v>
      </c>
      <c r="AB290" s="649">
        <f t="shared" si="146"/>
        <v>0</v>
      </c>
      <c r="AC290" s="661">
        <v>0</v>
      </c>
      <c r="AD290" s="649">
        <f t="shared" si="147"/>
        <v>0</v>
      </c>
      <c r="AE290" s="649">
        <f t="shared" si="148"/>
        <v>0</v>
      </c>
      <c r="AF290" s="650">
        <f t="shared" si="149"/>
        <v>0</v>
      </c>
      <c r="AG290" s="655">
        <v>0</v>
      </c>
      <c r="AH290" s="656">
        <v>0</v>
      </c>
      <c r="AI290" s="661">
        <v>0</v>
      </c>
      <c r="AJ290" s="649">
        <f t="shared" si="150"/>
        <v>0</v>
      </c>
      <c r="AK290" s="649">
        <f t="shared" si="151"/>
        <v>0</v>
      </c>
      <c r="AL290" s="649">
        <f t="shared" si="152"/>
        <v>0</v>
      </c>
      <c r="AM290" s="661">
        <v>0</v>
      </c>
      <c r="AN290" s="649">
        <f t="shared" si="153"/>
        <v>0</v>
      </c>
      <c r="AO290" s="649">
        <f t="shared" si="154"/>
        <v>0</v>
      </c>
      <c r="AP290" s="650">
        <f t="shared" si="155"/>
        <v>0</v>
      </c>
      <c r="AQ290" s="655">
        <v>0</v>
      </c>
      <c r="AR290" s="656">
        <v>0</v>
      </c>
      <c r="AS290" s="661">
        <v>0</v>
      </c>
      <c r="AT290" s="649">
        <f t="shared" si="156"/>
        <v>0</v>
      </c>
      <c r="AU290" s="649">
        <f t="shared" si="157"/>
        <v>0</v>
      </c>
      <c r="AV290" s="649">
        <f t="shared" si="158"/>
        <v>0</v>
      </c>
      <c r="AW290" s="661">
        <v>0</v>
      </c>
      <c r="AX290" s="649">
        <f t="shared" si="159"/>
        <v>0</v>
      </c>
      <c r="AY290" s="649">
        <f t="shared" si="160"/>
        <v>0</v>
      </c>
      <c r="AZ290" s="650">
        <f t="shared" si="161"/>
        <v>0</v>
      </c>
      <c r="BA290" s="651">
        <v>1.43</v>
      </c>
      <c r="BB290" s="649">
        <f t="shared" si="162"/>
        <v>0</v>
      </c>
      <c r="BC290" s="649">
        <f t="shared" si="163"/>
        <v>27.169999999999998</v>
      </c>
      <c r="BD290" s="649">
        <f t="shared" si="164"/>
        <v>54.339999999999996</v>
      </c>
      <c r="BE290" s="650">
        <f t="shared" si="165"/>
        <v>38.61</v>
      </c>
      <c r="BF290" s="651">
        <v>1.08</v>
      </c>
      <c r="BG290" s="649">
        <f t="shared" si="166"/>
        <v>0</v>
      </c>
      <c r="BH290" s="649">
        <f t="shared" si="167"/>
        <v>20.520000000000003</v>
      </c>
      <c r="BI290" s="649">
        <f t="shared" si="168"/>
        <v>41.040000000000006</v>
      </c>
      <c r="BJ290" s="650">
        <f t="shared" si="169"/>
        <v>29.160000000000004</v>
      </c>
      <c r="BK290" s="674">
        <v>0</v>
      </c>
      <c r="BL290" s="674">
        <v>0</v>
      </c>
      <c r="BM290" s="675">
        <v>0</v>
      </c>
      <c r="BN290" s="675">
        <v>0</v>
      </c>
      <c r="BO290" s="662">
        <v>0</v>
      </c>
      <c r="BP290" s="662">
        <v>0</v>
      </c>
      <c r="BQ290" s="662">
        <v>0</v>
      </c>
      <c r="BR290" s="675">
        <v>0</v>
      </c>
      <c r="BS290" s="652">
        <f t="shared" si="170"/>
        <v>0</v>
      </c>
      <c r="BT290" s="650">
        <f t="shared" si="171"/>
        <v>0</v>
      </c>
      <c r="BV290" s="668"/>
      <c r="BW290" s="674"/>
      <c r="BX290" s="674"/>
      <c r="BY290" s="675"/>
      <c r="BZ290" s="675"/>
      <c r="CA290" s="662"/>
      <c r="CB290" s="662"/>
      <c r="CC290" s="662"/>
      <c r="CD290" s="675"/>
      <c r="CF290" s="671"/>
      <c r="CG290" s="661"/>
      <c r="CH290" s="661"/>
      <c r="CI290" s="661"/>
      <c r="CJ290" s="88"/>
      <c r="CK290" s="86"/>
      <c r="CL290" s="86"/>
      <c r="CM290" s="87"/>
      <c r="CN290" s="86"/>
      <c r="CO290" s="86"/>
      <c r="CP290" s="86"/>
      <c r="CQ290" s="87"/>
    </row>
    <row r="291" spans="1:95" ht="17.25" customHeight="1" x14ac:dyDescent="0.25">
      <c r="A291" s="664">
        <v>286</v>
      </c>
      <c r="B291" s="647" t="s">
        <v>236</v>
      </c>
      <c r="C291" s="648" t="s">
        <v>832</v>
      </c>
      <c r="D291" s="653">
        <v>1300</v>
      </c>
      <c r="E291" s="654">
        <v>39</v>
      </c>
      <c r="F291" s="567">
        <v>0</v>
      </c>
      <c r="G291" s="567">
        <v>64</v>
      </c>
      <c r="H291" s="569">
        <v>37</v>
      </c>
      <c r="I291" s="654">
        <v>43</v>
      </c>
      <c r="J291" s="567">
        <v>0</v>
      </c>
      <c r="K291" s="567">
        <v>79</v>
      </c>
      <c r="L291" s="569">
        <v>0</v>
      </c>
      <c r="M291" s="655">
        <v>1</v>
      </c>
      <c r="N291" s="656">
        <v>0</v>
      </c>
      <c r="O291" s="649">
        <v>382333.14654222497</v>
      </c>
      <c r="P291" s="649">
        <f t="shared" si="138"/>
        <v>8891.4685242377909</v>
      </c>
      <c r="Q291" s="649">
        <f t="shared" si="139"/>
        <v>8891.4685242377909</v>
      </c>
      <c r="R291" s="649">
        <f t="shared" si="140"/>
        <v>0</v>
      </c>
      <c r="S291" s="660">
        <v>0</v>
      </c>
      <c r="T291" s="649">
        <f t="shared" si="141"/>
        <v>0</v>
      </c>
      <c r="U291" s="649">
        <f t="shared" si="142"/>
        <v>0</v>
      </c>
      <c r="V291" s="650">
        <f t="shared" si="143"/>
        <v>0</v>
      </c>
      <c r="W291" s="655">
        <v>0</v>
      </c>
      <c r="X291" s="656">
        <v>0</v>
      </c>
      <c r="Y291" s="661">
        <v>0</v>
      </c>
      <c r="Z291" s="649">
        <f t="shared" si="144"/>
        <v>0</v>
      </c>
      <c r="AA291" s="649">
        <f t="shared" si="145"/>
        <v>0</v>
      </c>
      <c r="AB291" s="649">
        <f t="shared" si="146"/>
        <v>0</v>
      </c>
      <c r="AC291" s="661">
        <v>0</v>
      </c>
      <c r="AD291" s="649">
        <f t="shared" si="147"/>
        <v>0</v>
      </c>
      <c r="AE291" s="649">
        <f t="shared" si="148"/>
        <v>0</v>
      </c>
      <c r="AF291" s="650">
        <f t="shared" si="149"/>
        <v>0</v>
      </c>
      <c r="AG291" s="655">
        <v>3</v>
      </c>
      <c r="AH291" s="656">
        <v>0</v>
      </c>
      <c r="AI291" s="661">
        <v>961115.64061349898</v>
      </c>
      <c r="AJ291" s="649">
        <f t="shared" si="150"/>
        <v>12166.020767259481</v>
      </c>
      <c r="AK291" s="649">
        <f t="shared" si="151"/>
        <v>36498.062301778438</v>
      </c>
      <c r="AL291" s="649">
        <f t="shared" si="152"/>
        <v>0</v>
      </c>
      <c r="AM291" s="661">
        <v>0</v>
      </c>
      <c r="AN291" s="649">
        <f t="shared" si="153"/>
        <v>0</v>
      </c>
      <c r="AO291" s="649">
        <f t="shared" si="154"/>
        <v>0</v>
      </c>
      <c r="AP291" s="650">
        <f t="shared" si="155"/>
        <v>0</v>
      </c>
      <c r="AQ291" s="655">
        <v>0</v>
      </c>
      <c r="AR291" s="656">
        <v>0</v>
      </c>
      <c r="AS291" s="661">
        <v>0</v>
      </c>
      <c r="AT291" s="649">
        <f t="shared" si="156"/>
        <v>0</v>
      </c>
      <c r="AU291" s="649">
        <f t="shared" si="157"/>
        <v>0</v>
      </c>
      <c r="AV291" s="649">
        <f t="shared" si="158"/>
        <v>0</v>
      </c>
      <c r="AW291" s="661">
        <v>0</v>
      </c>
      <c r="AX291" s="649">
        <f t="shared" si="159"/>
        <v>0</v>
      </c>
      <c r="AY291" s="649">
        <f t="shared" si="160"/>
        <v>0</v>
      </c>
      <c r="AZ291" s="650">
        <f t="shared" si="161"/>
        <v>0</v>
      </c>
      <c r="BA291" s="651">
        <v>1.51</v>
      </c>
      <c r="BB291" s="649">
        <f t="shared" si="162"/>
        <v>58.89</v>
      </c>
      <c r="BC291" s="649">
        <f t="shared" si="163"/>
        <v>0</v>
      </c>
      <c r="BD291" s="649">
        <f t="shared" si="164"/>
        <v>96.64</v>
      </c>
      <c r="BE291" s="650">
        <f t="shared" si="165"/>
        <v>55.87</v>
      </c>
      <c r="BF291" s="651">
        <v>1.1000000000000001</v>
      </c>
      <c r="BG291" s="649">
        <f t="shared" si="166"/>
        <v>42.900000000000006</v>
      </c>
      <c r="BH291" s="649">
        <f t="shared" si="167"/>
        <v>0</v>
      </c>
      <c r="BI291" s="649">
        <f t="shared" si="168"/>
        <v>70.400000000000006</v>
      </c>
      <c r="BJ291" s="650">
        <f t="shared" si="169"/>
        <v>40.700000000000003</v>
      </c>
      <c r="BK291" s="674">
        <v>2.3717226939475902</v>
      </c>
      <c r="BL291" s="674">
        <v>0</v>
      </c>
      <c r="BM291" s="675">
        <v>0</v>
      </c>
      <c r="BN291" s="675">
        <v>0</v>
      </c>
      <c r="BO291" s="662">
        <v>5.9620773060524099</v>
      </c>
      <c r="BP291" s="662">
        <v>0</v>
      </c>
      <c r="BQ291" s="662">
        <v>0</v>
      </c>
      <c r="BR291" s="675">
        <v>0</v>
      </c>
      <c r="BS291" s="652">
        <f t="shared" si="170"/>
        <v>8.3338000000000001</v>
      </c>
      <c r="BT291" s="650">
        <f t="shared" si="171"/>
        <v>1343448.7871557253</v>
      </c>
      <c r="BV291" s="668"/>
      <c r="BW291" s="674"/>
      <c r="BX291" s="674"/>
      <c r="BY291" s="675"/>
      <c r="BZ291" s="675"/>
      <c r="CA291" s="662"/>
      <c r="CB291" s="662"/>
      <c r="CC291" s="662"/>
      <c r="CD291" s="675"/>
      <c r="CF291" s="671"/>
      <c r="CG291" s="661"/>
      <c r="CH291" s="661"/>
      <c r="CI291" s="661"/>
      <c r="CJ291" s="88"/>
      <c r="CK291" s="86"/>
      <c r="CL291" s="86"/>
      <c r="CM291" s="87"/>
      <c r="CN291" s="86"/>
      <c r="CO291" s="86"/>
      <c r="CP291" s="86"/>
      <c r="CQ291" s="87"/>
    </row>
    <row r="292" spans="1:95" ht="17.25" customHeight="1" x14ac:dyDescent="0.25">
      <c r="A292" s="664">
        <v>287</v>
      </c>
      <c r="B292" s="647" t="s">
        <v>237</v>
      </c>
      <c r="C292" s="648" t="s">
        <v>833</v>
      </c>
      <c r="D292" s="653">
        <v>1548</v>
      </c>
      <c r="E292" s="654">
        <v>0</v>
      </c>
      <c r="F292" s="567">
        <v>64</v>
      </c>
      <c r="G292" s="567">
        <v>69</v>
      </c>
      <c r="H292" s="569">
        <v>52</v>
      </c>
      <c r="I292" s="654">
        <v>0</v>
      </c>
      <c r="J292" s="567">
        <v>76</v>
      </c>
      <c r="K292" s="567">
        <v>82</v>
      </c>
      <c r="L292" s="569">
        <v>0</v>
      </c>
      <c r="M292" s="655">
        <v>0</v>
      </c>
      <c r="N292" s="656">
        <v>0</v>
      </c>
      <c r="O292" s="649">
        <v>0</v>
      </c>
      <c r="P292" s="649">
        <f t="shared" si="138"/>
        <v>0</v>
      </c>
      <c r="Q292" s="649">
        <f t="shared" si="139"/>
        <v>0</v>
      </c>
      <c r="R292" s="649">
        <f t="shared" si="140"/>
        <v>0</v>
      </c>
      <c r="S292" s="660">
        <v>0</v>
      </c>
      <c r="T292" s="649">
        <f t="shared" si="141"/>
        <v>0</v>
      </c>
      <c r="U292" s="649">
        <f t="shared" si="142"/>
        <v>0</v>
      </c>
      <c r="V292" s="650">
        <f t="shared" si="143"/>
        <v>0</v>
      </c>
      <c r="W292" s="655">
        <v>0</v>
      </c>
      <c r="X292" s="656">
        <v>0</v>
      </c>
      <c r="Y292" s="661">
        <v>977172.25381992396</v>
      </c>
      <c r="Z292" s="649">
        <f t="shared" si="144"/>
        <v>12857.529655525315</v>
      </c>
      <c r="AA292" s="649">
        <f t="shared" si="145"/>
        <v>0</v>
      </c>
      <c r="AB292" s="649">
        <f t="shared" si="146"/>
        <v>0</v>
      </c>
      <c r="AC292" s="661">
        <v>0</v>
      </c>
      <c r="AD292" s="649">
        <f t="shared" si="147"/>
        <v>0</v>
      </c>
      <c r="AE292" s="649">
        <f t="shared" si="148"/>
        <v>0</v>
      </c>
      <c r="AF292" s="650">
        <f t="shared" si="149"/>
        <v>0</v>
      </c>
      <c r="AG292" s="655">
        <v>0</v>
      </c>
      <c r="AH292" s="656">
        <v>0</v>
      </c>
      <c r="AI292" s="661">
        <v>913712.00530562398</v>
      </c>
      <c r="AJ292" s="649">
        <f t="shared" si="150"/>
        <v>11142.829332995414</v>
      </c>
      <c r="AK292" s="649">
        <f t="shared" si="151"/>
        <v>0</v>
      </c>
      <c r="AL292" s="649">
        <f t="shared" si="152"/>
        <v>0</v>
      </c>
      <c r="AM292" s="661">
        <v>0</v>
      </c>
      <c r="AN292" s="649">
        <f t="shared" si="153"/>
        <v>0</v>
      </c>
      <c r="AO292" s="649">
        <f t="shared" si="154"/>
        <v>0</v>
      </c>
      <c r="AP292" s="650">
        <f t="shared" si="155"/>
        <v>0</v>
      </c>
      <c r="AQ292" s="655">
        <v>0</v>
      </c>
      <c r="AR292" s="656">
        <v>0</v>
      </c>
      <c r="AS292" s="661">
        <v>0</v>
      </c>
      <c r="AT292" s="649">
        <f t="shared" si="156"/>
        <v>0</v>
      </c>
      <c r="AU292" s="649">
        <f t="shared" si="157"/>
        <v>0</v>
      </c>
      <c r="AV292" s="649">
        <f t="shared" si="158"/>
        <v>0</v>
      </c>
      <c r="AW292" s="661">
        <v>0</v>
      </c>
      <c r="AX292" s="649">
        <f t="shared" si="159"/>
        <v>0</v>
      </c>
      <c r="AY292" s="649">
        <f t="shared" si="160"/>
        <v>0</v>
      </c>
      <c r="AZ292" s="650">
        <f t="shared" si="161"/>
        <v>0</v>
      </c>
      <c r="BA292" s="651">
        <v>1.58</v>
      </c>
      <c r="BB292" s="649">
        <f t="shared" si="162"/>
        <v>0</v>
      </c>
      <c r="BC292" s="649">
        <f t="shared" si="163"/>
        <v>101.12</v>
      </c>
      <c r="BD292" s="649">
        <f t="shared" si="164"/>
        <v>109.02000000000001</v>
      </c>
      <c r="BE292" s="650">
        <f t="shared" si="165"/>
        <v>82.16</v>
      </c>
      <c r="BF292" s="651">
        <v>1</v>
      </c>
      <c r="BG292" s="649">
        <f t="shared" si="166"/>
        <v>0</v>
      </c>
      <c r="BH292" s="649">
        <f t="shared" si="167"/>
        <v>64</v>
      </c>
      <c r="BI292" s="649">
        <f t="shared" si="168"/>
        <v>69</v>
      </c>
      <c r="BJ292" s="650">
        <f t="shared" si="169"/>
        <v>52</v>
      </c>
      <c r="BK292" s="674">
        <v>0</v>
      </c>
      <c r="BL292" s="674">
        <v>0</v>
      </c>
      <c r="BM292" s="675">
        <v>6.0616811051842001</v>
      </c>
      <c r="BN292" s="675">
        <v>0</v>
      </c>
      <c r="BO292" s="662">
        <v>5.6680188948158001</v>
      </c>
      <c r="BP292" s="662">
        <v>0</v>
      </c>
      <c r="BQ292" s="662">
        <v>0</v>
      </c>
      <c r="BR292" s="675">
        <v>0</v>
      </c>
      <c r="BS292" s="652">
        <f t="shared" si="170"/>
        <v>11.729700000000001</v>
      </c>
      <c r="BT292" s="650">
        <f t="shared" si="171"/>
        <v>1890884.2591255505</v>
      </c>
      <c r="BV292" s="668"/>
      <c r="BW292" s="674"/>
      <c r="BX292" s="674"/>
      <c r="BY292" s="675"/>
      <c r="BZ292" s="675"/>
      <c r="CA292" s="662"/>
      <c r="CB292" s="662"/>
      <c r="CC292" s="662"/>
      <c r="CD292" s="675"/>
      <c r="CF292" s="671"/>
      <c r="CG292" s="661"/>
      <c r="CH292" s="661"/>
      <c r="CI292" s="661"/>
      <c r="CJ292" s="88"/>
      <c r="CK292" s="86"/>
      <c r="CL292" s="86"/>
      <c r="CM292" s="87"/>
      <c r="CN292" s="86"/>
      <c r="CO292" s="86"/>
      <c r="CP292" s="86"/>
      <c r="CQ292" s="87"/>
    </row>
    <row r="293" spans="1:95" ht="17.25" customHeight="1" x14ac:dyDescent="0.25">
      <c r="A293" s="664">
        <v>288</v>
      </c>
      <c r="B293" s="647" t="s">
        <v>238</v>
      </c>
      <c r="C293" s="648" t="s">
        <v>834</v>
      </c>
      <c r="D293" s="653">
        <v>478</v>
      </c>
      <c r="E293" s="654">
        <v>0</v>
      </c>
      <c r="F293" s="567">
        <v>20</v>
      </c>
      <c r="G293" s="567">
        <v>12</v>
      </c>
      <c r="H293" s="569">
        <v>9</v>
      </c>
      <c r="I293" s="654">
        <v>0</v>
      </c>
      <c r="J293" s="567">
        <v>22</v>
      </c>
      <c r="K293" s="567">
        <v>12</v>
      </c>
      <c r="L293" s="569">
        <v>0</v>
      </c>
      <c r="M293" s="655">
        <v>0</v>
      </c>
      <c r="N293" s="656">
        <v>0</v>
      </c>
      <c r="O293" s="649">
        <v>0</v>
      </c>
      <c r="P293" s="649">
        <f t="shared" si="138"/>
        <v>0</v>
      </c>
      <c r="Q293" s="649">
        <f t="shared" si="139"/>
        <v>0</v>
      </c>
      <c r="R293" s="649">
        <f t="shared" si="140"/>
        <v>0</v>
      </c>
      <c r="S293" s="660">
        <v>0</v>
      </c>
      <c r="T293" s="649">
        <f t="shared" si="141"/>
        <v>0</v>
      </c>
      <c r="U293" s="649">
        <f t="shared" si="142"/>
        <v>0</v>
      </c>
      <c r="V293" s="650">
        <f t="shared" si="143"/>
        <v>0</v>
      </c>
      <c r="W293" s="655">
        <v>0</v>
      </c>
      <c r="X293" s="656">
        <v>0</v>
      </c>
      <c r="Y293" s="661">
        <v>233349.28038438901</v>
      </c>
      <c r="Z293" s="649">
        <f t="shared" si="144"/>
        <v>10606.785472017682</v>
      </c>
      <c r="AA293" s="649">
        <f t="shared" si="145"/>
        <v>0</v>
      </c>
      <c r="AB293" s="649">
        <f t="shared" si="146"/>
        <v>0</v>
      </c>
      <c r="AC293" s="661">
        <v>0</v>
      </c>
      <c r="AD293" s="649">
        <f t="shared" si="147"/>
        <v>0</v>
      </c>
      <c r="AE293" s="649">
        <f t="shared" si="148"/>
        <v>0</v>
      </c>
      <c r="AF293" s="650">
        <f t="shared" si="149"/>
        <v>0</v>
      </c>
      <c r="AG293" s="655">
        <v>0</v>
      </c>
      <c r="AH293" s="656">
        <v>0</v>
      </c>
      <c r="AI293" s="661">
        <v>247331.272729549</v>
      </c>
      <c r="AJ293" s="649">
        <f t="shared" si="150"/>
        <v>20610.939394129084</v>
      </c>
      <c r="AK293" s="649">
        <f t="shared" si="151"/>
        <v>0</v>
      </c>
      <c r="AL293" s="649">
        <f t="shared" si="152"/>
        <v>0</v>
      </c>
      <c r="AM293" s="661">
        <v>0</v>
      </c>
      <c r="AN293" s="649">
        <f t="shared" si="153"/>
        <v>0</v>
      </c>
      <c r="AO293" s="649">
        <f t="shared" si="154"/>
        <v>0</v>
      </c>
      <c r="AP293" s="650">
        <f t="shared" si="155"/>
        <v>0</v>
      </c>
      <c r="AQ293" s="655">
        <v>0</v>
      </c>
      <c r="AR293" s="656">
        <v>0</v>
      </c>
      <c r="AS293" s="661">
        <v>0</v>
      </c>
      <c r="AT293" s="649">
        <f t="shared" si="156"/>
        <v>0</v>
      </c>
      <c r="AU293" s="649">
        <f t="shared" si="157"/>
        <v>0</v>
      </c>
      <c r="AV293" s="649">
        <f t="shared" si="158"/>
        <v>0</v>
      </c>
      <c r="AW293" s="661">
        <v>0</v>
      </c>
      <c r="AX293" s="649">
        <f t="shared" si="159"/>
        <v>0</v>
      </c>
      <c r="AY293" s="649">
        <f t="shared" si="160"/>
        <v>0</v>
      </c>
      <c r="AZ293" s="650">
        <f t="shared" si="161"/>
        <v>0</v>
      </c>
      <c r="BA293" s="651">
        <v>1.89</v>
      </c>
      <c r="BB293" s="649">
        <f t="shared" si="162"/>
        <v>0</v>
      </c>
      <c r="BC293" s="649">
        <f t="shared" si="163"/>
        <v>37.799999999999997</v>
      </c>
      <c r="BD293" s="649">
        <f t="shared" si="164"/>
        <v>22.68</v>
      </c>
      <c r="BE293" s="650">
        <f t="shared" si="165"/>
        <v>17.009999999999998</v>
      </c>
      <c r="BF293" s="651">
        <v>1</v>
      </c>
      <c r="BG293" s="649">
        <f t="shared" si="166"/>
        <v>0</v>
      </c>
      <c r="BH293" s="649">
        <f t="shared" si="167"/>
        <v>20</v>
      </c>
      <c r="BI293" s="649">
        <f t="shared" si="168"/>
        <v>12</v>
      </c>
      <c r="BJ293" s="650">
        <f t="shared" si="169"/>
        <v>9</v>
      </c>
      <c r="BK293" s="674">
        <v>0</v>
      </c>
      <c r="BL293" s="674">
        <v>0</v>
      </c>
      <c r="BM293" s="675">
        <v>1.4475328359814901</v>
      </c>
      <c r="BN293" s="675">
        <v>0</v>
      </c>
      <c r="BO293" s="662">
        <v>1.5342671640185099</v>
      </c>
      <c r="BP293" s="662">
        <v>0</v>
      </c>
      <c r="BQ293" s="662">
        <v>0</v>
      </c>
      <c r="BR293" s="675">
        <v>0</v>
      </c>
      <c r="BS293" s="652">
        <f t="shared" si="170"/>
        <v>2.9817999999999998</v>
      </c>
      <c r="BT293" s="650">
        <f t="shared" si="171"/>
        <v>480680.5531139386</v>
      </c>
      <c r="BV293" s="668"/>
      <c r="BW293" s="674"/>
      <c r="BX293" s="674"/>
      <c r="BY293" s="675"/>
      <c r="BZ293" s="675"/>
      <c r="CA293" s="662"/>
      <c r="CB293" s="662"/>
      <c r="CC293" s="662"/>
      <c r="CD293" s="675"/>
      <c r="CF293" s="671"/>
      <c r="CG293" s="661"/>
      <c r="CH293" s="661"/>
      <c r="CI293" s="661"/>
      <c r="CJ293" s="88"/>
      <c r="CK293" s="86"/>
      <c r="CL293" s="86"/>
      <c r="CM293" s="87"/>
      <c r="CN293" s="86"/>
      <c r="CO293" s="86"/>
      <c r="CP293" s="86"/>
      <c r="CQ293" s="87"/>
    </row>
    <row r="294" spans="1:95" ht="17.25" customHeight="1" x14ac:dyDescent="0.25">
      <c r="A294" s="664">
        <v>289</v>
      </c>
      <c r="B294" s="647" t="s">
        <v>239</v>
      </c>
      <c r="C294" s="648" t="s">
        <v>835</v>
      </c>
      <c r="D294" s="653">
        <v>799</v>
      </c>
      <c r="E294" s="654">
        <v>17</v>
      </c>
      <c r="F294" s="567">
        <v>0</v>
      </c>
      <c r="G294" s="567">
        <v>55</v>
      </c>
      <c r="H294" s="569">
        <v>26</v>
      </c>
      <c r="I294" s="654">
        <v>18</v>
      </c>
      <c r="J294" s="567">
        <v>0</v>
      </c>
      <c r="K294" s="567">
        <v>55</v>
      </c>
      <c r="L294" s="569">
        <v>0</v>
      </c>
      <c r="M294" s="655">
        <v>0</v>
      </c>
      <c r="N294" s="656">
        <v>0</v>
      </c>
      <c r="O294" s="649">
        <v>187966.826509993</v>
      </c>
      <c r="P294" s="649">
        <f t="shared" si="138"/>
        <v>10442.601472777389</v>
      </c>
      <c r="Q294" s="649">
        <f t="shared" si="139"/>
        <v>0</v>
      </c>
      <c r="R294" s="649">
        <f t="shared" si="140"/>
        <v>0</v>
      </c>
      <c r="S294" s="660">
        <v>0</v>
      </c>
      <c r="T294" s="649">
        <f t="shared" si="141"/>
        <v>0</v>
      </c>
      <c r="U294" s="649">
        <f t="shared" si="142"/>
        <v>0</v>
      </c>
      <c r="V294" s="650">
        <f t="shared" si="143"/>
        <v>0</v>
      </c>
      <c r="W294" s="655">
        <v>0</v>
      </c>
      <c r="X294" s="656">
        <v>0</v>
      </c>
      <c r="Y294" s="661">
        <v>0</v>
      </c>
      <c r="Z294" s="649">
        <f t="shared" si="144"/>
        <v>0</v>
      </c>
      <c r="AA294" s="649">
        <f t="shared" si="145"/>
        <v>0</v>
      </c>
      <c r="AB294" s="649">
        <f t="shared" si="146"/>
        <v>0</v>
      </c>
      <c r="AC294" s="661">
        <v>0</v>
      </c>
      <c r="AD294" s="649">
        <f t="shared" si="147"/>
        <v>0</v>
      </c>
      <c r="AE294" s="649">
        <f t="shared" si="148"/>
        <v>0</v>
      </c>
      <c r="AF294" s="650">
        <f t="shared" si="149"/>
        <v>0</v>
      </c>
      <c r="AG294" s="655">
        <v>0</v>
      </c>
      <c r="AH294" s="656">
        <v>0</v>
      </c>
      <c r="AI294" s="661">
        <v>718487.91564564197</v>
      </c>
      <c r="AJ294" s="649">
        <f t="shared" si="150"/>
        <v>13063.41664810258</v>
      </c>
      <c r="AK294" s="649">
        <f t="shared" si="151"/>
        <v>0</v>
      </c>
      <c r="AL294" s="649">
        <f t="shared" si="152"/>
        <v>0</v>
      </c>
      <c r="AM294" s="661">
        <v>0</v>
      </c>
      <c r="AN294" s="649">
        <f t="shared" si="153"/>
        <v>0</v>
      </c>
      <c r="AO294" s="649">
        <f t="shared" si="154"/>
        <v>0</v>
      </c>
      <c r="AP294" s="650">
        <f t="shared" si="155"/>
        <v>0</v>
      </c>
      <c r="AQ294" s="655">
        <v>0</v>
      </c>
      <c r="AR294" s="656">
        <v>0</v>
      </c>
      <c r="AS294" s="661">
        <v>0</v>
      </c>
      <c r="AT294" s="649">
        <f t="shared" si="156"/>
        <v>0</v>
      </c>
      <c r="AU294" s="649">
        <f t="shared" si="157"/>
        <v>0</v>
      </c>
      <c r="AV294" s="649">
        <f t="shared" si="158"/>
        <v>0</v>
      </c>
      <c r="AW294" s="661">
        <v>0</v>
      </c>
      <c r="AX294" s="649">
        <f t="shared" si="159"/>
        <v>0</v>
      </c>
      <c r="AY294" s="649">
        <f t="shared" si="160"/>
        <v>0</v>
      </c>
      <c r="AZ294" s="650">
        <f t="shared" si="161"/>
        <v>0</v>
      </c>
      <c r="BA294" s="651">
        <v>1.41</v>
      </c>
      <c r="BB294" s="649">
        <f t="shared" si="162"/>
        <v>23.97</v>
      </c>
      <c r="BC294" s="649">
        <f t="shared" si="163"/>
        <v>0</v>
      </c>
      <c r="BD294" s="649">
        <f t="shared" si="164"/>
        <v>77.55</v>
      </c>
      <c r="BE294" s="650">
        <f t="shared" si="165"/>
        <v>36.659999999999997</v>
      </c>
      <c r="BF294" s="651">
        <v>1</v>
      </c>
      <c r="BG294" s="649">
        <f t="shared" si="166"/>
        <v>17</v>
      </c>
      <c r="BH294" s="649">
        <f t="shared" si="167"/>
        <v>0</v>
      </c>
      <c r="BI294" s="649">
        <f t="shared" si="168"/>
        <v>55</v>
      </c>
      <c r="BJ294" s="650">
        <f t="shared" si="169"/>
        <v>26</v>
      </c>
      <c r="BK294" s="674">
        <v>1.1660123956682</v>
      </c>
      <c r="BL294" s="674">
        <v>0</v>
      </c>
      <c r="BM294" s="675">
        <v>0</v>
      </c>
      <c r="BN294" s="675">
        <v>0</v>
      </c>
      <c r="BO294" s="662">
        <v>4.4569876043318004</v>
      </c>
      <c r="BP294" s="662">
        <v>0</v>
      </c>
      <c r="BQ294" s="662">
        <v>0</v>
      </c>
      <c r="BR294" s="675">
        <v>0</v>
      </c>
      <c r="BS294" s="652">
        <f t="shared" si="170"/>
        <v>5.6230000000000002</v>
      </c>
      <c r="BT294" s="650">
        <f t="shared" si="171"/>
        <v>906454.74215563654</v>
      </c>
      <c r="BV294" s="668"/>
      <c r="BW294" s="674"/>
      <c r="BX294" s="674"/>
      <c r="BY294" s="675"/>
      <c r="BZ294" s="675"/>
      <c r="CA294" s="662"/>
      <c r="CB294" s="662"/>
      <c r="CC294" s="662"/>
      <c r="CD294" s="675"/>
      <c r="CF294" s="671"/>
      <c r="CG294" s="661"/>
      <c r="CH294" s="661"/>
      <c r="CI294" s="661"/>
      <c r="CJ294" s="88"/>
      <c r="CK294" s="86"/>
      <c r="CL294" s="86"/>
      <c r="CM294" s="87"/>
      <c r="CN294" s="86"/>
      <c r="CO294" s="86"/>
      <c r="CP294" s="86"/>
      <c r="CQ294" s="87"/>
    </row>
    <row r="295" spans="1:95" ht="17.25" customHeight="1" x14ac:dyDescent="0.25">
      <c r="A295" s="664">
        <v>290</v>
      </c>
      <c r="B295" s="647" t="s">
        <v>240</v>
      </c>
      <c r="C295" s="648" t="s">
        <v>836</v>
      </c>
      <c r="D295" s="653">
        <v>740</v>
      </c>
      <c r="E295" s="654">
        <v>0</v>
      </c>
      <c r="F295" s="567">
        <v>28</v>
      </c>
      <c r="G295" s="567">
        <v>18</v>
      </c>
      <c r="H295" s="569">
        <v>22</v>
      </c>
      <c r="I295" s="654">
        <v>0</v>
      </c>
      <c r="J295" s="567">
        <v>30</v>
      </c>
      <c r="K295" s="567">
        <v>19</v>
      </c>
      <c r="L295" s="569">
        <v>0</v>
      </c>
      <c r="M295" s="655">
        <v>0</v>
      </c>
      <c r="N295" s="656">
        <v>0</v>
      </c>
      <c r="O295" s="649">
        <v>0</v>
      </c>
      <c r="P295" s="649">
        <f t="shared" si="138"/>
        <v>0</v>
      </c>
      <c r="Q295" s="649">
        <f t="shared" si="139"/>
        <v>0</v>
      </c>
      <c r="R295" s="649">
        <f t="shared" si="140"/>
        <v>0</v>
      </c>
      <c r="S295" s="660">
        <v>0</v>
      </c>
      <c r="T295" s="649">
        <f t="shared" si="141"/>
        <v>0</v>
      </c>
      <c r="U295" s="649">
        <f t="shared" si="142"/>
        <v>0</v>
      </c>
      <c r="V295" s="650">
        <f t="shared" si="143"/>
        <v>0</v>
      </c>
      <c r="W295" s="655">
        <v>2</v>
      </c>
      <c r="X295" s="656">
        <v>0</v>
      </c>
      <c r="Y295" s="661">
        <v>297501.74139118602</v>
      </c>
      <c r="Z295" s="649">
        <f t="shared" si="144"/>
        <v>9916.7247130395335</v>
      </c>
      <c r="AA295" s="649">
        <f t="shared" si="145"/>
        <v>19833.449426079067</v>
      </c>
      <c r="AB295" s="649">
        <f t="shared" si="146"/>
        <v>0</v>
      </c>
      <c r="AC295" s="661">
        <v>0</v>
      </c>
      <c r="AD295" s="649">
        <f t="shared" si="147"/>
        <v>0</v>
      </c>
      <c r="AE295" s="649">
        <f t="shared" si="148"/>
        <v>0</v>
      </c>
      <c r="AF295" s="650">
        <f t="shared" si="149"/>
        <v>0</v>
      </c>
      <c r="AG295" s="655">
        <v>0</v>
      </c>
      <c r="AH295" s="656">
        <v>0</v>
      </c>
      <c r="AI295" s="661">
        <v>318542.50494489103</v>
      </c>
      <c r="AJ295" s="649">
        <f t="shared" si="150"/>
        <v>16765.394997099527</v>
      </c>
      <c r="AK295" s="649">
        <f t="shared" si="151"/>
        <v>0</v>
      </c>
      <c r="AL295" s="649">
        <f t="shared" si="152"/>
        <v>0</v>
      </c>
      <c r="AM295" s="661">
        <v>0</v>
      </c>
      <c r="AN295" s="649">
        <f t="shared" si="153"/>
        <v>0</v>
      </c>
      <c r="AO295" s="649">
        <f t="shared" si="154"/>
        <v>0</v>
      </c>
      <c r="AP295" s="650">
        <f t="shared" si="155"/>
        <v>0</v>
      </c>
      <c r="AQ295" s="655">
        <v>0</v>
      </c>
      <c r="AR295" s="656">
        <v>0</v>
      </c>
      <c r="AS295" s="661">
        <v>0</v>
      </c>
      <c r="AT295" s="649">
        <f t="shared" si="156"/>
        <v>0</v>
      </c>
      <c r="AU295" s="649">
        <f t="shared" si="157"/>
        <v>0</v>
      </c>
      <c r="AV295" s="649">
        <f t="shared" si="158"/>
        <v>0</v>
      </c>
      <c r="AW295" s="661">
        <v>0</v>
      </c>
      <c r="AX295" s="649">
        <f t="shared" si="159"/>
        <v>0</v>
      </c>
      <c r="AY295" s="649">
        <f t="shared" si="160"/>
        <v>0</v>
      </c>
      <c r="AZ295" s="650">
        <f t="shared" si="161"/>
        <v>0</v>
      </c>
      <c r="BA295" s="651">
        <v>1.55</v>
      </c>
      <c r="BB295" s="649">
        <f t="shared" si="162"/>
        <v>0</v>
      </c>
      <c r="BC295" s="649">
        <f t="shared" si="163"/>
        <v>43.4</v>
      </c>
      <c r="BD295" s="649">
        <f t="shared" si="164"/>
        <v>27.900000000000002</v>
      </c>
      <c r="BE295" s="650">
        <f t="shared" si="165"/>
        <v>34.1</v>
      </c>
      <c r="BF295" s="651">
        <v>1.27</v>
      </c>
      <c r="BG295" s="649">
        <f t="shared" si="166"/>
        <v>0</v>
      </c>
      <c r="BH295" s="649">
        <f t="shared" si="167"/>
        <v>35.56</v>
      </c>
      <c r="BI295" s="649">
        <f t="shared" si="168"/>
        <v>22.86</v>
      </c>
      <c r="BJ295" s="650">
        <f t="shared" si="169"/>
        <v>27.94</v>
      </c>
      <c r="BK295" s="674">
        <v>0</v>
      </c>
      <c r="BL295" s="674">
        <v>0</v>
      </c>
      <c r="BM295" s="675">
        <v>1.8454890399320301</v>
      </c>
      <c r="BN295" s="675">
        <v>0</v>
      </c>
      <c r="BO295" s="662">
        <v>1.9760109600679701</v>
      </c>
      <c r="BP295" s="662">
        <v>0</v>
      </c>
      <c r="BQ295" s="662">
        <v>0</v>
      </c>
      <c r="BR295" s="675">
        <v>0</v>
      </c>
      <c r="BS295" s="652">
        <f t="shared" si="170"/>
        <v>3.8215000000000003</v>
      </c>
      <c r="BT295" s="650">
        <f t="shared" si="171"/>
        <v>616044.24633607769</v>
      </c>
      <c r="BV295" s="668"/>
      <c r="BW295" s="674"/>
      <c r="BX295" s="674"/>
      <c r="BY295" s="675"/>
      <c r="BZ295" s="675"/>
      <c r="CA295" s="662"/>
      <c r="CB295" s="662"/>
      <c r="CC295" s="662"/>
      <c r="CD295" s="675"/>
      <c r="CF295" s="671"/>
      <c r="CG295" s="661"/>
      <c r="CH295" s="661"/>
      <c r="CI295" s="661"/>
      <c r="CJ295" s="88"/>
      <c r="CK295" s="86"/>
      <c r="CL295" s="86"/>
      <c r="CM295" s="87"/>
      <c r="CN295" s="86"/>
      <c r="CO295" s="86"/>
      <c r="CP295" s="86"/>
      <c r="CQ295" s="87"/>
    </row>
    <row r="296" spans="1:95" ht="17.25" customHeight="1" x14ac:dyDescent="0.25">
      <c r="A296" s="664">
        <v>291</v>
      </c>
      <c r="B296" s="647" t="s">
        <v>241</v>
      </c>
      <c r="C296" s="648" t="s">
        <v>837</v>
      </c>
      <c r="D296" s="653">
        <v>6996</v>
      </c>
      <c r="E296" s="654">
        <v>139</v>
      </c>
      <c r="F296" s="567">
        <v>0</v>
      </c>
      <c r="G296" s="567">
        <v>391</v>
      </c>
      <c r="H296" s="569">
        <v>196</v>
      </c>
      <c r="I296" s="654">
        <v>139</v>
      </c>
      <c r="J296" s="567">
        <v>0</v>
      </c>
      <c r="K296" s="567">
        <v>402</v>
      </c>
      <c r="L296" s="569">
        <v>191</v>
      </c>
      <c r="M296" s="655">
        <v>0</v>
      </c>
      <c r="N296" s="656">
        <v>0</v>
      </c>
      <c r="O296" s="649">
        <v>1403848.4105422399</v>
      </c>
      <c r="P296" s="649">
        <f t="shared" si="138"/>
        <v>10099.62885282187</v>
      </c>
      <c r="Q296" s="649">
        <f t="shared" si="139"/>
        <v>0</v>
      </c>
      <c r="R296" s="649">
        <f t="shared" si="140"/>
        <v>0</v>
      </c>
      <c r="S296" s="660">
        <v>72723.777540861003</v>
      </c>
      <c r="T296" s="649">
        <f t="shared" si="141"/>
        <v>523.19264417885609</v>
      </c>
      <c r="U296" s="649">
        <f t="shared" si="142"/>
        <v>0</v>
      </c>
      <c r="V296" s="650">
        <f t="shared" si="143"/>
        <v>0</v>
      </c>
      <c r="W296" s="655">
        <v>0</v>
      </c>
      <c r="X296" s="656">
        <v>0</v>
      </c>
      <c r="Y296" s="661">
        <v>0</v>
      </c>
      <c r="Z296" s="649">
        <f t="shared" si="144"/>
        <v>0</v>
      </c>
      <c r="AA296" s="649">
        <f t="shared" si="145"/>
        <v>0</v>
      </c>
      <c r="AB296" s="649">
        <f t="shared" si="146"/>
        <v>0</v>
      </c>
      <c r="AC296" s="661">
        <v>0</v>
      </c>
      <c r="AD296" s="649">
        <f t="shared" si="147"/>
        <v>0</v>
      </c>
      <c r="AE296" s="649">
        <f t="shared" si="148"/>
        <v>0</v>
      </c>
      <c r="AF296" s="650">
        <f t="shared" si="149"/>
        <v>0</v>
      </c>
      <c r="AG296" s="655">
        <v>10</v>
      </c>
      <c r="AH296" s="656">
        <v>0</v>
      </c>
      <c r="AI296" s="661">
        <v>4648344.9474438103</v>
      </c>
      <c r="AJ296" s="649">
        <f t="shared" si="150"/>
        <v>11563.047132944801</v>
      </c>
      <c r="AK296" s="649">
        <f t="shared" si="151"/>
        <v>115630.47132944802</v>
      </c>
      <c r="AL296" s="649">
        <f t="shared" si="152"/>
        <v>0</v>
      </c>
      <c r="AM296" s="661">
        <v>1371894.6090897</v>
      </c>
      <c r="AN296" s="649">
        <f t="shared" si="153"/>
        <v>3412.6731569395524</v>
      </c>
      <c r="AO296" s="649">
        <f t="shared" si="154"/>
        <v>34126.731569395524</v>
      </c>
      <c r="AP296" s="650">
        <f t="shared" si="155"/>
        <v>0</v>
      </c>
      <c r="AQ296" s="655">
        <v>2</v>
      </c>
      <c r="AR296" s="656">
        <v>0</v>
      </c>
      <c r="AS296" s="661">
        <v>2539008.3826251398</v>
      </c>
      <c r="AT296" s="649">
        <f t="shared" si="156"/>
        <v>13293.237605367223</v>
      </c>
      <c r="AU296" s="649">
        <f t="shared" si="157"/>
        <v>26586.475210734447</v>
      </c>
      <c r="AV296" s="649">
        <f t="shared" si="158"/>
        <v>0</v>
      </c>
      <c r="AW296" s="661">
        <v>20878.522497244001</v>
      </c>
      <c r="AX296" s="649">
        <f t="shared" si="159"/>
        <v>109.31163611122514</v>
      </c>
      <c r="AY296" s="649">
        <f t="shared" si="160"/>
        <v>218.62327222245028</v>
      </c>
      <c r="AZ296" s="650">
        <f t="shared" si="161"/>
        <v>0</v>
      </c>
      <c r="BA296" s="651">
        <v>1.23</v>
      </c>
      <c r="BB296" s="649">
        <f t="shared" si="162"/>
        <v>170.97</v>
      </c>
      <c r="BC296" s="649">
        <f t="shared" si="163"/>
        <v>0</v>
      </c>
      <c r="BD296" s="649">
        <f t="shared" si="164"/>
        <v>480.93</v>
      </c>
      <c r="BE296" s="650">
        <f t="shared" si="165"/>
        <v>241.07999999999998</v>
      </c>
      <c r="BF296" s="651">
        <v>1.32</v>
      </c>
      <c r="BG296" s="649">
        <f t="shared" si="166"/>
        <v>183.48000000000002</v>
      </c>
      <c r="BH296" s="649">
        <f t="shared" si="167"/>
        <v>0</v>
      </c>
      <c r="BI296" s="649">
        <f t="shared" si="168"/>
        <v>516.12</v>
      </c>
      <c r="BJ296" s="650">
        <f t="shared" si="169"/>
        <v>258.72000000000003</v>
      </c>
      <c r="BK296" s="674">
        <v>8.7084762706483403</v>
      </c>
      <c r="BL296" s="674">
        <v>0.45112655060946</v>
      </c>
      <c r="BM296" s="675">
        <v>0</v>
      </c>
      <c r="BN296" s="675">
        <v>0</v>
      </c>
      <c r="BO296" s="662">
        <v>28.835023332018501</v>
      </c>
      <c r="BP296" s="662">
        <v>8.5102576313588401</v>
      </c>
      <c r="BQ296" s="662">
        <v>15.750200723258899</v>
      </c>
      <c r="BR296" s="675">
        <v>0.12951549210589</v>
      </c>
      <c r="BS296" s="652">
        <f t="shared" si="170"/>
        <v>62.384599999999928</v>
      </c>
      <c r="BT296" s="650">
        <f t="shared" si="171"/>
        <v>10056698.64973901</v>
      </c>
      <c r="BV296" s="668"/>
      <c r="BW296" s="674"/>
      <c r="BX296" s="674"/>
      <c r="BY296" s="675"/>
      <c r="BZ296" s="675"/>
      <c r="CA296" s="662"/>
      <c r="CB296" s="662"/>
      <c r="CC296" s="662"/>
      <c r="CD296" s="675"/>
      <c r="CF296" s="671"/>
      <c r="CG296" s="661"/>
      <c r="CH296" s="661"/>
      <c r="CI296" s="661"/>
      <c r="CJ296" s="88"/>
      <c r="CK296" s="86"/>
      <c r="CL296" s="86"/>
      <c r="CM296" s="87"/>
      <c r="CN296" s="86"/>
      <c r="CO296" s="86"/>
      <c r="CP296" s="86"/>
      <c r="CQ296" s="87"/>
    </row>
    <row r="297" spans="1:95" ht="17.25" customHeight="1" x14ac:dyDescent="0.25">
      <c r="A297" s="664">
        <v>292</v>
      </c>
      <c r="B297" s="647" t="s">
        <v>242</v>
      </c>
      <c r="C297" s="648" t="s">
        <v>838</v>
      </c>
      <c r="D297" s="653">
        <v>4084</v>
      </c>
      <c r="E297" s="654">
        <v>59</v>
      </c>
      <c r="F297" s="567">
        <v>0</v>
      </c>
      <c r="G297" s="567">
        <v>198</v>
      </c>
      <c r="H297" s="569">
        <v>119</v>
      </c>
      <c r="I297" s="654">
        <v>0</v>
      </c>
      <c r="J297" s="567">
        <v>0</v>
      </c>
      <c r="K297" s="567">
        <v>0</v>
      </c>
      <c r="L297" s="569">
        <v>0</v>
      </c>
      <c r="M297" s="655">
        <v>0</v>
      </c>
      <c r="N297" s="656">
        <v>0</v>
      </c>
      <c r="O297" s="649">
        <v>0</v>
      </c>
      <c r="P297" s="649">
        <f t="shared" si="138"/>
        <v>0</v>
      </c>
      <c r="Q297" s="649">
        <f t="shared" si="139"/>
        <v>0</v>
      </c>
      <c r="R297" s="649">
        <f t="shared" si="140"/>
        <v>0</v>
      </c>
      <c r="S297" s="660">
        <v>0</v>
      </c>
      <c r="T297" s="649">
        <f t="shared" si="141"/>
        <v>0</v>
      </c>
      <c r="U297" s="649">
        <f t="shared" si="142"/>
        <v>0</v>
      </c>
      <c r="V297" s="650">
        <f t="shared" si="143"/>
        <v>0</v>
      </c>
      <c r="W297" s="655">
        <v>0</v>
      </c>
      <c r="X297" s="656">
        <v>0</v>
      </c>
      <c r="Y297" s="661">
        <v>0</v>
      </c>
      <c r="Z297" s="649">
        <f t="shared" si="144"/>
        <v>0</v>
      </c>
      <c r="AA297" s="649">
        <f t="shared" si="145"/>
        <v>0</v>
      </c>
      <c r="AB297" s="649">
        <f t="shared" si="146"/>
        <v>0</v>
      </c>
      <c r="AC297" s="661">
        <v>0</v>
      </c>
      <c r="AD297" s="649">
        <f t="shared" si="147"/>
        <v>0</v>
      </c>
      <c r="AE297" s="649">
        <f t="shared" si="148"/>
        <v>0</v>
      </c>
      <c r="AF297" s="650">
        <f t="shared" si="149"/>
        <v>0</v>
      </c>
      <c r="AG297" s="655">
        <v>0</v>
      </c>
      <c r="AH297" s="656">
        <v>0</v>
      </c>
      <c r="AI297" s="661">
        <v>0</v>
      </c>
      <c r="AJ297" s="649">
        <f t="shared" si="150"/>
        <v>0</v>
      </c>
      <c r="AK297" s="649">
        <f t="shared" si="151"/>
        <v>0</v>
      </c>
      <c r="AL297" s="649">
        <f t="shared" si="152"/>
        <v>0</v>
      </c>
      <c r="AM297" s="661">
        <v>0</v>
      </c>
      <c r="AN297" s="649">
        <f t="shared" si="153"/>
        <v>0</v>
      </c>
      <c r="AO297" s="649">
        <f t="shared" si="154"/>
        <v>0</v>
      </c>
      <c r="AP297" s="650">
        <f t="shared" si="155"/>
        <v>0</v>
      </c>
      <c r="AQ297" s="655">
        <v>0</v>
      </c>
      <c r="AR297" s="656">
        <v>0</v>
      </c>
      <c r="AS297" s="661">
        <v>0</v>
      </c>
      <c r="AT297" s="649">
        <f t="shared" si="156"/>
        <v>0</v>
      </c>
      <c r="AU297" s="649">
        <f t="shared" si="157"/>
        <v>0</v>
      </c>
      <c r="AV297" s="649">
        <f t="shared" si="158"/>
        <v>0</v>
      </c>
      <c r="AW297" s="661">
        <v>0</v>
      </c>
      <c r="AX297" s="649">
        <f t="shared" si="159"/>
        <v>0</v>
      </c>
      <c r="AY297" s="649">
        <f t="shared" si="160"/>
        <v>0</v>
      </c>
      <c r="AZ297" s="650">
        <f t="shared" si="161"/>
        <v>0</v>
      </c>
      <c r="BA297" s="651">
        <v>1.24</v>
      </c>
      <c r="BB297" s="649">
        <f t="shared" si="162"/>
        <v>73.16</v>
      </c>
      <c r="BC297" s="649">
        <f t="shared" si="163"/>
        <v>0</v>
      </c>
      <c r="BD297" s="649">
        <f t="shared" si="164"/>
        <v>245.52</v>
      </c>
      <c r="BE297" s="650">
        <f t="shared" si="165"/>
        <v>147.56</v>
      </c>
      <c r="BF297" s="651">
        <v>1.2</v>
      </c>
      <c r="BG297" s="649">
        <f t="shared" si="166"/>
        <v>70.8</v>
      </c>
      <c r="BH297" s="649">
        <f t="shared" si="167"/>
        <v>0</v>
      </c>
      <c r="BI297" s="649">
        <f t="shared" si="168"/>
        <v>237.6</v>
      </c>
      <c r="BJ297" s="650">
        <f t="shared" si="169"/>
        <v>142.79999999999998</v>
      </c>
      <c r="BK297" s="674">
        <v>0</v>
      </c>
      <c r="BL297" s="674">
        <v>0</v>
      </c>
      <c r="BM297" s="675">
        <v>0</v>
      </c>
      <c r="BN297" s="675">
        <v>0</v>
      </c>
      <c r="BO297" s="662">
        <v>0</v>
      </c>
      <c r="BP297" s="662">
        <v>0</v>
      </c>
      <c r="BQ297" s="662">
        <v>0</v>
      </c>
      <c r="BR297" s="675">
        <v>0</v>
      </c>
      <c r="BS297" s="652">
        <f t="shared" si="170"/>
        <v>0</v>
      </c>
      <c r="BT297" s="650">
        <f t="shared" si="171"/>
        <v>0</v>
      </c>
      <c r="BV297" s="668"/>
      <c r="BW297" s="674"/>
      <c r="BX297" s="674"/>
      <c r="BY297" s="675"/>
      <c r="BZ297" s="675"/>
      <c r="CA297" s="662"/>
      <c r="CB297" s="662"/>
      <c r="CC297" s="662"/>
      <c r="CD297" s="675"/>
      <c r="CF297" s="671"/>
      <c r="CG297" s="661"/>
      <c r="CH297" s="661"/>
      <c r="CI297" s="661"/>
      <c r="CJ297" s="88"/>
      <c r="CK297" s="86"/>
      <c r="CL297" s="86"/>
      <c r="CM297" s="87"/>
      <c r="CN297" s="86"/>
      <c r="CO297" s="86"/>
      <c r="CP297" s="86"/>
      <c r="CQ297" s="87"/>
    </row>
    <row r="298" spans="1:95" ht="17.25" customHeight="1" x14ac:dyDescent="0.25">
      <c r="A298" s="664">
        <v>293</v>
      </c>
      <c r="B298" s="647" t="s">
        <v>243</v>
      </c>
      <c r="C298" s="648" t="s">
        <v>839</v>
      </c>
      <c r="D298" s="653">
        <v>498</v>
      </c>
      <c r="E298" s="654">
        <v>0</v>
      </c>
      <c r="F298" s="567">
        <v>18</v>
      </c>
      <c r="G298" s="567">
        <v>32</v>
      </c>
      <c r="H298" s="569">
        <v>22</v>
      </c>
      <c r="I298" s="654">
        <v>0</v>
      </c>
      <c r="J298" s="567">
        <v>31</v>
      </c>
      <c r="K298" s="567">
        <v>52</v>
      </c>
      <c r="L298" s="569">
        <v>37</v>
      </c>
      <c r="M298" s="655">
        <v>0</v>
      </c>
      <c r="N298" s="656">
        <v>0</v>
      </c>
      <c r="O298" s="649">
        <v>0</v>
      </c>
      <c r="P298" s="649">
        <f t="shared" si="138"/>
        <v>0</v>
      </c>
      <c r="Q298" s="649">
        <f t="shared" si="139"/>
        <v>0</v>
      </c>
      <c r="R298" s="649">
        <f t="shared" si="140"/>
        <v>0</v>
      </c>
      <c r="S298" s="660">
        <v>0</v>
      </c>
      <c r="T298" s="649">
        <f t="shared" si="141"/>
        <v>0</v>
      </c>
      <c r="U298" s="649">
        <f t="shared" si="142"/>
        <v>0</v>
      </c>
      <c r="V298" s="650">
        <f t="shared" si="143"/>
        <v>0</v>
      </c>
      <c r="W298" s="655">
        <v>0</v>
      </c>
      <c r="X298" s="656">
        <v>0</v>
      </c>
      <c r="Y298" s="661">
        <v>509856.74717558798</v>
      </c>
      <c r="Z298" s="649">
        <f t="shared" si="144"/>
        <v>16446.991844373806</v>
      </c>
      <c r="AA298" s="649">
        <f t="shared" si="145"/>
        <v>0</v>
      </c>
      <c r="AB298" s="649">
        <f t="shared" si="146"/>
        <v>0</v>
      </c>
      <c r="AC298" s="661">
        <v>0</v>
      </c>
      <c r="AD298" s="649">
        <f t="shared" si="147"/>
        <v>0</v>
      </c>
      <c r="AE298" s="649">
        <f t="shared" si="148"/>
        <v>0</v>
      </c>
      <c r="AF298" s="650">
        <f t="shared" si="149"/>
        <v>0</v>
      </c>
      <c r="AG298" s="655">
        <v>0</v>
      </c>
      <c r="AH298" s="656">
        <v>0</v>
      </c>
      <c r="AI298" s="661">
        <v>649471.80715863605</v>
      </c>
      <c r="AJ298" s="649">
        <f t="shared" si="150"/>
        <v>12489.842445358385</v>
      </c>
      <c r="AK298" s="649">
        <f t="shared" si="151"/>
        <v>0</v>
      </c>
      <c r="AL298" s="649">
        <f t="shared" si="152"/>
        <v>0</v>
      </c>
      <c r="AM298" s="661">
        <v>219238.564704191</v>
      </c>
      <c r="AN298" s="649">
        <f t="shared" si="153"/>
        <v>4216.1262443113656</v>
      </c>
      <c r="AO298" s="649">
        <f t="shared" si="154"/>
        <v>0</v>
      </c>
      <c r="AP298" s="650">
        <f t="shared" si="155"/>
        <v>0</v>
      </c>
      <c r="AQ298" s="655">
        <v>0</v>
      </c>
      <c r="AR298" s="656">
        <v>0</v>
      </c>
      <c r="AS298" s="661">
        <v>665510.08717418695</v>
      </c>
      <c r="AT298" s="649">
        <f t="shared" si="156"/>
        <v>17986.759112815864</v>
      </c>
      <c r="AU298" s="649">
        <f t="shared" si="157"/>
        <v>0</v>
      </c>
      <c r="AV298" s="649">
        <f t="shared" si="158"/>
        <v>0</v>
      </c>
      <c r="AW298" s="661">
        <v>0</v>
      </c>
      <c r="AX298" s="649">
        <f t="shared" si="159"/>
        <v>0</v>
      </c>
      <c r="AY298" s="649">
        <f t="shared" si="160"/>
        <v>0</v>
      </c>
      <c r="AZ298" s="650">
        <f t="shared" si="161"/>
        <v>0</v>
      </c>
      <c r="BA298" s="651">
        <v>1.56</v>
      </c>
      <c r="BB298" s="649">
        <f t="shared" si="162"/>
        <v>0</v>
      </c>
      <c r="BC298" s="649">
        <f t="shared" si="163"/>
        <v>28.080000000000002</v>
      </c>
      <c r="BD298" s="649">
        <f t="shared" si="164"/>
        <v>49.92</v>
      </c>
      <c r="BE298" s="650">
        <f t="shared" si="165"/>
        <v>34.32</v>
      </c>
      <c r="BF298" s="651">
        <v>1</v>
      </c>
      <c r="BG298" s="649">
        <f t="shared" si="166"/>
        <v>0</v>
      </c>
      <c r="BH298" s="649">
        <f t="shared" si="167"/>
        <v>18</v>
      </c>
      <c r="BI298" s="649">
        <f t="shared" si="168"/>
        <v>32</v>
      </c>
      <c r="BJ298" s="650">
        <f t="shared" si="169"/>
        <v>22</v>
      </c>
      <c r="BK298" s="674">
        <v>0</v>
      </c>
      <c r="BL298" s="674">
        <v>0</v>
      </c>
      <c r="BM298" s="675">
        <v>3.1627883401553101</v>
      </c>
      <c r="BN298" s="675">
        <v>0</v>
      </c>
      <c r="BO298" s="662">
        <v>4.0288607933896996</v>
      </c>
      <c r="BP298" s="662">
        <v>1.36</v>
      </c>
      <c r="BQ298" s="662">
        <v>4.1283508664549897</v>
      </c>
      <c r="BR298" s="675">
        <v>0</v>
      </c>
      <c r="BS298" s="652">
        <f t="shared" si="170"/>
        <v>12.68</v>
      </c>
      <c r="BT298" s="650">
        <f t="shared" si="171"/>
        <v>2044077.2062126037</v>
      </c>
      <c r="BV298" s="668"/>
      <c r="BW298" s="674"/>
      <c r="BX298" s="674"/>
      <c r="BY298" s="675"/>
      <c r="BZ298" s="675"/>
      <c r="CA298" s="662"/>
      <c r="CB298" s="662"/>
      <c r="CC298" s="662"/>
      <c r="CD298" s="675"/>
      <c r="CF298" s="671"/>
      <c r="CG298" s="661"/>
      <c r="CH298" s="661"/>
      <c r="CI298" s="661"/>
      <c r="CJ298" s="88"/>
      <c r="CK298" s="86"/>
      <c r="CL298" s="86"/>
      <c r="CM298" s="87"/>
      <c r="CN298" s="86"/>
      <c r="CO298" s="86"/>
      <c r="CP298" s="86"/>
      <c r="CQ298" s="87"/>
    </row>
    <row r="299" spans="1:95" ht="17.25" customHeight="1" x14ac:dyDescent="0.25">
      <c r="A299" s="664">
        <v>294</v>
      </c>
      <c r="B299" s="647" t="s">
        <v>244</v>
      </c>
      <c r="C299" s="648" t="s">
        <v>840</v>
      </c>
      <c r="D299" s="653">
        <v>224</v>
      </c>
      <c r="E299" s="654">
        <v>0</v>
      </c>
      <c r="F299" s="567">
        <v>7</v>
      </c>
      <c r="G299" s="567">
        <v>15</v>
      </c>
      <c r="H299" s="569">
        <v>11</v>
      </c>
      <c r="I299" s="654">
        <v>0</v>
      </c>
      <c r="J299" s="567">
        <v>0</v>
      </c>
      <c r="K299" s="567">
        <v>0</v>
      </c>
      <c r="L299" s="569">
        <v>0</v>
      </c>
      <c r="M299" s="655">
        <v>0</v>
      </c>
      <c r="N299" s="656">
        <v>0</v>
      </c>
      <c r="O299" s="649">
        <v>0</v>
      </c>
      <c r="P299" s="649">
        <f t="shared" si="138"/>
        <v>0</v>
      </c>
      <c r="Q299" s="649">
        <f t="shared" si="139"/>
        <v>0</v>
      </c>
      <c r="R299" s="649">
        <f t="shared" si="140"/>
        <v>0</v>
      </c>
      <c r="S299" s="660">
        <v>0</v>
      </c>
      <c r="T299" s="649">
        <f t="shared" si="141"/>
        <v>0</v>
      </c>
      <c r="U299" s="649">
        <f t="shared" si="142"/>
        <v>0</v>
      </c>
      <c r="V299" s="650">
        <f t="shared" si="143"/>
        <v>0</v>
      </c>
      <c r="W299" s="655">
        <v>0</v>
      </c>
      <c r="X299" s="656">
        <v>0</v>
      </c>
      <c r="Y299" s="661">
        <v>0</v>
      </c>
      <c r="Z299" s="649">
        <f t="shared" si="144"/>
        <v>0</v>
      </c>
      <c r="AA299" s="649">
        <f t="shared" si="145"/>
        <v>0</v>
      </c>
      <c r="AB299" s="649">
        <f t="shared" si="146"/>
        <v>0</v>
      </c>
      <c r="AC299" s="661">
        <v>0</v>
      </c>
      <c r="AD299" s="649">
        <f t="shared" si="147"/>
        <v>0</v>
      </c>
      <c r="AE299" s="649">
        <f t="shared" si="148"/>
        <v>0</v>
      </c>
      <c r="AF299" s="650">
        <f t="shared" si="149"/>
        <v>0</v>
      </c>
      <c r="AG299" s="655">
        <v>0</v>
      </c>
      <c r="AH299" s="656">
        <v>0</v>
      </c>
      <c r="AI299" s="661">
        <v>0</v>
      </c>
      <c r="AJ299" s="649">
        <f t="shared" si="150"/>
        <v>0</v>
      </c>
      <c r="AK299" s="649">
        <f t="shared" si="151"/>
        <v>0</v>
      </c>
      <c r="AL299" s="649">
        <f t="shared" si="152"/>
        <v>0</v>
      </c>
      <c r="AM299" s="661">
        <v>0</v>
      </c>
      <c r="AN299" s="649">
        <f t="shared" si="153"/>
        <v>0</v>
      </c>
      <c r="AO299" s="649">
        <f t="shared" si="154"/>
        <v>0</v>
      </c>
      <c r="AP299" s="650">
        <f t="shared" si="155"/>
        <v>0</v>
      </c>
      <c r="AQ299" s="655">
        <v>0</v>
      </c>
      <c r="AR299" s="656">
        <v>0</v>
      </c>
      <c r="AS299" s="661">
        <v>0</v>
      </c>
      <c r="AT299" s="649">
        <f t="shared" si="156"/>
        <v>0</v>
      </c>
      <c r="AU299" s="649">
        <f t="shared" si="157"/>
        <v>0</v>
      </c>
      <c r="AV299" s="649">
        <f t="shared" si="158"/>
        <v>0</v>
      </c>
      <c r="AW299" s="661">
        <v>0</v>
      </c>
      <c r="AX299" s="649">
        <f t="shared" si="159"/>
        <v>0</v>
      </c>
      <c r="AY299" s="649">
        <f t="shared" si="160"/>
        <v>0</v>
      </c>
      <c r="AZ299" s="650">
        <f t="shared" si="161"/>
        <v>0</v>
      </c>
      <c r="BA299" s="651">
        <v>2.67</v>
      </c>
      <c r="BB299" s="649">
        <f t="shared" si="162"/>
        <v>0</v>
      </c>
      <c r="BC299" s="649">
        <f t="shared" si="163"/>
        <v>18.689999999999998</v>
      </c>
      <c r="BD299" s="649">
        <f t="shared" si="164"/>
        <v>40.049999999999997</v>
      </c>
      <c r="BE299" s="650">
        <f t="shared" si="165"/>
        <v>29.369999999999997</v>
      </c>
      <c r="BF299" s="651">
        <v>1</v>
      </c>
      <c r="BG299" s="649">
        <f t="shared" si="166"/>
        <v>0</v>
      </c>
      <c r="BH299" s="649">
        <f t="shared" si="167"/>
        <v>7</v>
      </c>
      <c r="BI299" s="649">
        <f t="shared" si="168"/>
        <v>15</v>
      </c>
      <c r="BJ299" s="650">
        <f t="shared" si="169"/>
        <v>11</v>
      </c>
      <c r="BK299" s="674">
        <v>0</v>
      </c>
      <c r="BL299" s="674">
        <v>0</v>
      </c>
      <c r="BM299" s="675">
        <v>0</v>
      </c>
      <c r="BN299" s="675">
        <v>0</v>
      </c>
      <c r="BO299" s="662">
        <v>0</v>
      </c>
      <c r="BP299" s="662">
        <v>0</v>
      </c>
      <c r="BQ299" s="662">
        <v>0</v>
      </c>
      <c r="BR299" s="675">
        <v>0</v>
      </c>
      <c r="BS299" s="652">
        <f t="shared" si="170"/>
        <v>0</v>
      </c>
      <c r="BT299" s="650">
        <f t="shared" si="171"/>
        <v>0</v>
      </c>
      <c r="BV299" s="668"/>
      <c r="BW299" s="674"/>
      <c r="BX299" s="674"/>
      <c r="BY299" s="675"/>
      <c r="BZ299" s="675"/>
      <c r="CA299" s="662"/>
      <c r="CB299" s="662"/>
      <c r="CC299" s="662"/>
      <c r="CD299" s="675"/>
      <c r="CF299" s="671"/>
      <c r="CG299" s="661"/>
      <c r="CH299" s="661"/>
      <c r="CI299" s="661"/>
      <c r="CJ299" s="88"/>
      <c r="CK299" s="86"/>
      <c r="CL299" s="86"/>
      <c r="CM299" s="87"/>
      <c r="CN299" s="86"/>
      <c r="CO299" s="86"/>
      <c r="CP299" s="86"/>
      <c r="CQ299" s="87"/>
    </row>
    <row r="300" spans="1:95" ht="17.25" customHeight="1" x14ac:dyDescent="0.25">
      <c r="A300" s="664">
        <v>295</v>
      </c>
      <c r="B300" s="647" t="s">
        <v>491</v>
      </c>
      <c r="C300" s="648" t="s">
        <v>841</v>
      </c>
      <c r="D300" s="653">
        <v>2449</v>
      </c>
      <c r="E300" s="654">
        <v>20</v>
      </c>
      <c r="F300" s="567">
        <v>0</v>
      </c>
      <c r="G300" s="567">
        <v>98</v>
      </c>
      <c r="H300" s="569">
        <v>59</v>
      </c>
      <c r="I300" s="654">
        <v>0</v>
      </c>
      <c r="J300" s="567">
        <v>0</v>
      </c>
      <c r="K300" s="567">
        <v>0</v>
      </c>
      <c r="L300" s="569">
        <v>0</v>
      </c>
      <c r="M300" s="655">
        <v>0</v>
      </c>
      <c r="N300" s="656">
        <v>0</v>
      </c>
      <c r="O300" s="649">
        <v>0</v>
      </c>
      <c r="P300" s="649">
        <f t="shared" si="138"/>
        <v>0</v>
      </c>
      <c r="Q300" s="649">
        <f t="shared" si="139"/>
        <v>0</v>
      </c>
      <c r="R300" s="649">
        <f t="shared" si="140"/>
        <v>0</v>
      </c>
      <c r="S300" s="660">
        <v>0</v>
      </c>
      <c r="T300" s="649">
        <f t="shared" si="141"/>
        <v>0</v>
      </c>
      <c r="U300" s="649">
        <f t="shared" si="142"/>
        <v>0</v>
      </c>
      <c r="V300" s="650">
        <f t="shared" si="143"/>
        <v>0</v>
      </c>
      <c r="W300" s="655">
        <v>0</v>
      </c>
      <c r="X300" s="656">
        <v>0</v>
      </c>
      <c r="Y300" s="661">
        <v>0</v>
      </c>
      <c r="Z300" s="649">
        <f t="shared" si="144"/>
        <v>0</v>
      </c>
      <c r="AA300" s="649">
        <f t="shared" si="145"/>
        <v>0</v>
      </c>
      <c r="AB300" s="649">
        <f t="shared" si="146"/>
        <v>0</v>
      </c>
      <c r="AC300" s="661">
        <v>0</v>
      </c>
      <c r="AD300" s="649">
        <f t="shared" si="147"/>
        <v>0</v>
      </c>
      <c r="AE300" s="649">
        <f t="shared" si="148"/>
        <v>0</v>
      </c>
      <c r="AF300" s="650">
        <f t="shared" si="149"/>
        <v>0</v>
      </c>
      <c r="AG300" s="655">
        <v>0</v>
      </c>
      <c r="AH300" s="656">
        <v>0</v>
      </c>
      <c r="AI300" s="661">
        <v>0</v>
      </c>
      <c r="AJ300" s="649">
        <f t="shared" si="150"/>
        <v>0</v>
      </c>
      <c r="AK300" s="649">
        <f t="shared" si="151"/>
        <v>0</v>
      </c>
      <c r="AL300" s="649">
        <f t="shared" si="152"/>
        <v>0</v>
      </c>
      <c r="AM300" s="661">
        <v>0</v>
      </c>
      <c r="AN300" s="649">
        <f t="shared" si="153"/>
        <v>0</v>
      </c>
      <c r="AO300" s="649">
        <f t="shared" si="154"/>
        <v>0</v>
      </c>
      <c r="AP300" s="650">
        <f t="shared" si="155"/>
        <v>0</v>
      </c>
      <c r="AQ300" s="655">
        <v>0</v>
      </c>
      <c r="AR300" s="656">
        <v>0</v>
      </c>
      <c r="AS300" s="661">
        <v>0</v>
      </c>
      <c r="AT300" s="649">
        <f t="shared" si="156"/>
        <v>0</v>
      </c>
      <c r="AU300" s="649">
        <f t="shared" si="157"/>
        <v>0</v>
      </c>
      <c r="AV300" s="649">
        <f t="shared" si="158"/>
        <v>0</v>
      </c>
      <c r="AW300" s="661">
        <v>0</v>
      </c>
      <c r="AX300" s="649">
        <f t="shared" si="159"/>
        <v>0</v>
      </c>
      <c r="AY300" s="649">
        <f t="shared" si="160"/>
        <v>0</v>
      </c>
      <c r="AZ300" s="650">
        <f t="shared" si="161"/>
        <v>0</v>
      </c>
      <c r="BA300" s="651">
        <v>1.35</v>
      </c>
      <c r="BB300" s="649">
        <f t="shared" si="162"/>
        <v>27</v>
      </c>
      <c r="BC300" s="649">
        <f t="shared" si="163"/>
        <v>0</v>
      </c>
      <c r="BD300" s="649">
        <f t="shared" si="164"/>
        <v>132.30000000000001</v>
      </c>
      <c r="BE300" s="650">
        <f t="shared" si="165"/>
        <v>79.650000000000006</v>
      </c>
      <c r="BF300" s="651">
        <v>1.26</v>
      </c>
      <c r="BG300" s="649">
        <f t="shared" si="166"/>
        <v>25.2</v>
      </c>
      <c r="BH300" s="649">
        <f t="shared" si="167"/>
        <v>0</v>
      </c>
      <c r="BI300" s="649">
        <f t="shared" si="168"/>
        <v>123.48</v>
      </c>
      <c r="BJ300" s="650">
        <f t="shared" si="169"/>
        <v>74.34</v>
      </c>
      <c r="BK300" s="674">
        <v>0</v>
      </c>
      <c r="BL300" s="674">
        <v>0</v>
      </c>
      <c r="BM300" s="675">
        <v>0</v>
      </c>
      <c r="BN300" s="675">
        <v>0</v>
      </c>
      <c r="BO300" s="662">
        <v>0</v>
      </c>
      <c r="BP300" s="662">
        <v>0</v>
      </c>
      <c r="BQ300" s="662">
        <v>0</v>
      </c>
      <c r="BR300" s="675">
        <v>0</v>
      </c>
      <c r="BS300" s="652">
        <f t="shared" si="170"/>
        <v>0</v>
      </c>
      <c r="BT300" s="650">
        <f t="shared" si="171"/>
        <v>0</v>
      </c>
      <c r="BV300" s="668"/>
      <c r="BW300" s="674"/>
      <c r="BX300" s="674"/>
      <c r="BY300" s="675"/>
      <c r="BZ300" s="675"/>
      <c r="CA300" s="662"/>
      <c r="CB300" s="662"/>
      <c r="CC300" s="662"/>
      <c r="CD300" s="675"/>
      <c r="CF300" s="671"/>
      <c r="CG300" s="661"/>
      <c r="CH300" s="661"/>
      <c r="CI300" s="661"/>
      <c r="CJ300" s="88"/>
      <c r="CK300" s="86"/>
      <c r="CL300" s="86"/>
      <c r="CM300" s="87"/>
      <c r="CN300" s="86"/>
      <c r="CO300" s="86"/>
      <c r="CP300" s="86"/>
      <c r="CQ300" s="87"/>
    </row>
    <row r="301" spans="1:95" ht="17.25" customHeight="1" x14ac:dyDescent="0.25">
      <c r="A301" s="664">
        <v>296</v>
      </c>
      <c r="B301" s="647" t="s">
        <v>245</v>
      </c>
      <c r="C301" s="648" t="s">
        <v>842</v>
      </c>
      <c r="D301" s="653">
        <v>474</v>
      </c>
      <c r="E301" s="654">
        <v>0</v>
      </c>
      <c r="F301" s="567">
        <v>26</v>
      </c>
      <c r="G301" s="567">
        <v>26</v>
      </c>
      <c r="H301" s="569">
        <v>20</v>
      </c>
      <c r="I301" s="654">
        <v>0</v>
      </c>
      <c r="J301" s="567">
        <v>26</v>
      </c>
      <c r="K301" s="567">
        <v>25</v>
      </c>
      <c r="L301" s="569">
        <v>0</v>
      </c>
      <c r="M301" s="655">
        <v>0</v>
      </c>
      <c r="N301" s="656">
        <v>0</v>
      </c>
      <c r="O301" s="649">
        <v>0</v>
      </c>
      <c r="P301" s="649">
        <f t="shared" si="138"/>
        <v>0</v>
      </c>
      <c r="Q301" s="649">
        <f t="shared" si="139"/>
        <v>0</v>
      </c>
      <c r="R301" s="649">
        <f t="shared" si="140"/>
        <v>0</v>
      </c>
      <c r="S301" s="660">
        <v>0</v>
      </c>
      <c r="T301" s="649">
        <f t="shared" si="141"/>
        <v>0</v>
      </c>
      <c r="U301" s="649">
        <f t="shared" si="142"/>
        <v>0</v>
      </c>
      <c r="V301" s="650">
        <f t="shared" si="143"/>
        <v>0</v>
      </c>
      <c r="W301" s="655">
        <v>0</v>
      </c>
      <c r="X301" s="656">
        <v>0</v>
      </c>
      <c r="Y301" s="661">
        <v>283296.18064136303</v>
      </c>
      <c r="Z301" s="649">
        <f t="shared" si="144"/>
        <v>10896.006947744732</v>
      </c>
      <c r="AA301" s="649">
        <f t="shared" si="145"/>
        <v>0</v>
      </c>
      <c r="AB301" s="649">
        <f t="shared" si="146"/>
        <v>0</v>
      </c>
      <c r="AC301" s="661">
        <v>0</v>
      </c>
      <c r="AD301" s="649">
        <f t="shared" si="147"/>
        <v>0</v>
      </c>
      <c r="AE301" s="649">
        <f t="shared" si="148"/>
        <v>0</v>
      </c>
      <c r="AF301" s="650">
        <f t="shared" si="149"/>
        <v>0</v>
      </c>
      <c r="AG301" s="655">
        <v>0</v>
      </c>
      <c r="AH301" s="656">
        <v>0</v>
      </c>
      <c r="AI301" s="661">
        <v>263284.90574542398</v>
      </c>
      <c r="AJ301" s="649">
        <f t="shared" si="150"/>
        <v>10531.396229816959</v>
      </c>
      <c r="AK301" s="649">
        <f t="shared" si="151"/>
        <v>0</v>
      </c>
      <c r="AL301" s="649">
        <f t="shared" si="152"/>
        <v>0</v>
      </c>
      <c r="AM301" s="661">
        <v>0</v>
      </c>
      <c r="AN301" s="649">
        <f t="shared" si="153"/>
        <v>0</v>
      </c>
      <c r="AO301" s="649">
        <f t="shared" si="154"/>
        <v>0</v>
      </c>
      <c r="AP301" s="650">
        <f t="shared" si="155"/>
        <v>0</v>
      </c>
      <c r="AQ301" s="655">
        <v>0</v>
      </c>
      <c r="AR301" s="656">
        <v>0</v>
      </c>
      <c r="AS301" s="661">
        <v>0</v>
      </c>
      <c r="AT301" s="649">
        <f t="shared" si="156"/>
        <v>0</v>
      </c>
      <c r="AU301" s="649">
        <f t="shared" si="157"/>
        <v>0</v>
      </c>
      <c r="AV301" s="649">
        <f t="shared" si="158"/>
        <v>0</v>
      </c>
      <c r="AW301" s="661">
        <v>0</v>
      </c>
      <c r="AX301" s="649">
        <f t="shared" si="159"/>
        <v>0</v>
      </c>
      <c r="AY301" s="649">
        <f t="shared" si="160"/>
        <v>0</v>
      </c>
      <c r="AZ301" s="650">
        <f t="shared" si="161"/>
        <v>0</v>
      </c>
      <c r="BA301" s="651">
        <v>1.5</v>
      </c>
      <c r="BB301" s="649">
        <f t="shared" si="162"/>
        <v>0</v>
      </c>
      <c r="BC301" s="649">
        <f t="shared" si="163"/>
        <v>39</v>
      </c>
      <c r="BD301" s="649">
        <f t="shared" si="164"/>
        <v>39</v>
      </c>
      <c r="BE301" s="650">
        <f t="shared" si="165"/>
        <v>30</v>
      </c>
      <c r="BF301" s="651">
        <v>1.03</v>
      </c>
      <c r="BG301" s="649">
        <f t="shared" si="166"/>
        <v>0</v>
      </c>
      <c r="BH301" s="649">
        <f t="shared" si="167"/>
        <v>26.78</v>
      </c>
      <c r="BI301" s="649">
        <f t="shared" si="168"/>
        <v>26.78</v>
      </c>
      <c r="BJ301" s="650">
        <f t="shared" si="169"/>
        <v>20.6</v>
      </c>
      <c r="BK301" s="674">
        <v>0</v>
      </c>
      <c r="BL301" s="674">
        <v>0</v>
      </c>
      <c r="BM301" s="675">
        <v>1.7573678526499199</v>
      </c>
      <c r="BN301" s="675">
        <v>0</v>
      </c>
      <c r="BO301" s="662">
        <v>1.6332321473500899</v>
      </c>
      <c r="BP301" s="662">
        <v>0</v>
      </c>
      <c r="BQ301" s="662">
        <v>0</v>
      </c>
      <c r="BR301" s="675">
        <v>0</v>
      </c>
      <c r="BS301" s="652">
        <f t="shared" si="170"/>
        <v>3.3906000000000098</v>
      </c>
      <c r="BT301" s="650">
        <f t="shared" si="171"/>
        <v>546581.08638678817</v>
      </c>
      <c r="BV301" s="668"/>
      <c r="BW301" s="674"/>
      <c r="BX301" s="674"/>
      <c r="BY301" s="675"/>
      <c r="BZ301" s="675"/>
      <c r="CA301" s="662"/>
      <c r="CB301" s="662"/>
      <c r="CC301" s="662"/>
      <c r="CD301" s="675"/>
      <c r="CF301" s="671"/>
      <c r="CG301" s="661"/>
      <c r="CH301" s="661"/>
      <c r="CI301" s="661"/>
      <c r="CJ301" s="88"/>
      <c r="CK301" s="86"/>
      <c r="CL301" s="86"/>
      <c r="CM301" s="87"/>
      <c r="CN301" s="86"/>
      <c r="CO301" s="86"/>
      <c r="CP301" s="86"/>
      <c r="CQ301" s="87"/>
    </row>
    <row r="302" spans="1:95" ht="17.25" customHeight="1" x14ac:dyDescent="0.25">
      <c r="A302" s="664">
        <v>297</v>
      </c>
      <c r="B302" s="647" t="s">
        <v>246</v>
      </c>
      <c r="C302" s="648" t="s">
        <v>843</v>
      </c>
      <c r="D302" s="653">
        <v>239</v>
      </c>
      <c r="E302" s="654">
        <v>2</v>
      </c>
      <c r="F302" s="567">
        <v>0</v>
      </c>
      <c r="G302" s="567">
        <v>12</v>
      </c>
      <c r="H302" s="569">
        <v>8</v>
      </c>
      <c r="I302" s="654">
        <v>0</v>
      </c>
      <c r="J302" s="567">
        <v>0</v>
      </c>
      <c r="K302" s="567">
        <v>0</v>
      </c>
      <c r="L302" s="569">
        <v>0</v>
      </c>
      <c r="M302" s="655">
        <v>0</v>
      </c>
      <c r="N302" s="656">
        <v>0</v>
      </c>
      <c r="O302" s="649">
        <v>0</v>
      </c>
      <c r="P302" s="649">
        <f t="shared" si="138"/>
        <v>0</v>
      </c>
      <c r="Q302" s="649">
        <f t="shared" si="139"/>
        <v>0</v>
      </c>
      <c r="R302" s="649">
        <f t="shared" si="140"/>
        <v>0</v>
      </c>
      <c r="S302" s="660">
        <v>0</v>
      </c>
      <c r="T302" s="649">
        <f t="shared" si="141"/>
        <v>0</v>
      </c>
      <c r="U302" s="649">
        <f t="shared" si="142"/>
        <v>0</v>
      </c>
      <c r="V302" s="650">
        <f t="shared" si="143"/>
        <v>0</v>
      </c>
      <c r="W302" s="655">
        <v>0</v>
      </c>
      <c r="X302" s="656">
        <v>0</v>
      </c>
      <c r="Y302" s="661">
        <v>0</v>
      </c>
      <c r="Z302" s="649">
        <f t="shared" si="144"/>
        <v>0</v>
      </c>
      <c r="AA302" s="649">
        <f t="shared" si="145"/>
        <v>0</v>
      </c>
      <c r="AB302" s="649">
        <f t="shared" si="146"/>
        <v>0</v>
      </c>
      <c r="AC302" s="661">
        <v>0</v>
      </c>
      <c r="AD302" s="649">
        <f t="shared" si="147"/>
        <v>0</v>
      </c>
      <c r="AE302" s="649">
        <f t="shared" si="148"/>
        <v>0</v>
      </c>
      <c r="AF302" s="650">
        <f t="shared" si="149"/>
        <v>0</v>
      </c>
      <c r="AG302" s="655">
        <v>0</v>
      </c>
      <c r="AH302" s="656">
        <v>0</v>
      </c>
      <c r="AI302" s="661">
        <v>0</v>
      </c>
      <c r="AJ302" s="649">
        <f t="shared" si="150"/>
        <v>0</v>
      </c>
      <c r="AK302" s="649">
        <f t="shared" si="151"/>
        <v>0</v>
      </c>
      <c r="AL302" s="649">
        <f t="shared" si="152"/>
        <v>0</v>
      </c>
      <c r="AM302" s="661">
        <v>0</v>
      </c>
      <c r="AN302" s="649">
        <f t="shared" si="153"/>
        <v>0</v>
      </c>
      <c r="AO302" s="649">
        <f t="shared" si="154"/>
        <v>0</v>
      </c>
      <c r="AP302" s="650">
        <f t="shared" si="155"/>
        <v>0</v>
      </c>
      <c r="AQ302" s="655">
        <v>0</v>
      </c>
      <c r="AR302" s="656">
        <v>0</v>
      </c>
      <c r="AS302" s="661">
        <v>0</v>
      </c>
      <c r="AT302" s="649">
        <f t="shared" si="156"/>
        <v>0</v>
      </c>
      <c r="AU302" s="649">
        <f t="shared" si="157"/>
        <v>0</v>
      </c>
      <c r="AV302" s="649">
        <f t="shared" si="158"/>
        <v>0</v>
      </c>
      <c r="AW302" s="661">
        <v>0</v>
      </c>
      <c r="AX302" s="649">
        <f t="shared" si="159"/>
        <v>0</v>
      </c>
      <c r="AY302" s="649">
        <f t="shared" si="160"/>
        <v>0</v>
      </c>
      <c r="AZ302" s="650">
        <f t="shared" si="161"/>
        <v>0</v>
      </c>
      <c r="BA302" s="651">
        <v>2.02</v>
      </c>
      <c r="BB302" s="649">
        <f t="shared" si="162"/>
        <v>4.04</v>
      </c>
      <c r="BC302" s="649">
        <f t="shared" si="163"/>
        <v>0</v>
      </c>
      <c r="BD302" s="649">
        <f t="shared" si="164"/>
        <v>24.240000000000002</v>
      </c>
      <c r="BE302" s="650">
        <f t="shared" si="165"/>
        <v>16.16</v>
      </c>
      <c r="BF302" s="651">
        <v>1.02</v>
      </c>
      <c r="BG302" s="649">
        <f t="shared" si="166"/>
        <v>2.04</v>
      </c>
      <c r="BH302" s="649">
        <f t="shared" si="167"/>
        <v>0</v>
      </c>
      <c r="BI302" s="649">
        <f t="shared" si="168"/>
        <v>12.24</v>
      </c>
      <c r="BJ302" s="650">
        <f t="shared" si="169"/>
        <v>8.16</v>
      </c>
      <c r="BK302" s="674">
        <v>0</v>
      </c>
      <c r="BL302" s="674">
        <v>0</v>
      </c>
      <c r="BM302" s="675">
        <v>0</v>
      </c>
      <c r="BN302" s="675">
        <v>0</v>
      </c>
      <c r="BO302" s="662">
        <v>0</v>
      </c>
      <c r="BP302" s="662">
        <v>0</v>
      </c>
      <c r="BQ302" s="662">
        <v>0</v>
      </c>
      <c r="BR302" s="675">
        <v>0</v>
      </c>
      <c r="BS302" s="652">
        <f t="shared" si="170"/>
        <v>0</v>
      </c>
      <c r="BT302" s="650">
        <f t="shared" si="171"/>
        <v>0</v>
      </c>
      <c r="BV302" s="668"/>
      <c r="BW302" s="674"/>
      <c r="BX302" s="674"/>
      <c r="BY302" s="675"/>
      <c r="BZ302" s="675"/>
      <c r="CA302" s="662"/>
      <c r="CB302" s="662"/>
      <c r="CC302" s="662"/>
      <c r="CD302" s="675"/>
      <c r="CF302" s="671"/>
      <c r="CG302" s="661"/>
      <c r="CH302" s="661"/>
      <c r="CI302" s="661"/>
      <c r="CJ302" s="88"/>
      <c r="CK302" s="86"/>
      <c r="CL302" s="86"/>
      <c r="CM302" s="87"/>
      <c r="CN302" s="86"/>
      <c r="CO302" s="86"/>
      <c r="CP302" s="86"/>
      <c r="CQ302" s="87"/>
    </row>
    <row r="303" spans="1:95" ht="17.25" customHeight="1" x14ac:dyDescent="0.25">
      <c r="A303" s="664">
        <v>298</v>
      </c>
      <c r="B303" s="647" t="s">
        <v>247</v>
      </c>
      <c r="C303" s="648" t="s">
        <v>844</v>
      </c>
      <c r="D303" s="653">
        <v>4891</v>
      </c>
      <c r="E303" s="654">
        <v>61</v>
      </c>
      <c r="F303" s="567">
        <v>1</v>
      </c>
      <c r="G303" s="567">
        <v>166</v>
      </c>
      <c r="H303" s="569">
        <v>79</v>
      </c>
      <c r="I303" s="654">
        <v>61</v>
      </c>
      <c r="J303" s="567">
        <v>0</v>
      </c>
      <c r="K303" s="567">
        <v>166</v>
      </c>
      <c r="L303" s="569">
        <v>75</v>
      </c>
      <c r="M303" s="655">
        <v>0</v>
      </c>
      <c r="N303" s="656">
        <v>0</v>
      </c>
      <c r="O303" s="649">
        <v>557100.12978577602</v>
      </c>
      <c r="P303" s="649">
        <f t="shared" si="138"/>
        <v>9132.7890128815743</v>
      </c>
      <c r="Q303" s="649">
        <f t="shared" si="139"/>
        <v>0</v>
      </c>
      <c r="R303" s="649">
        <f t="shared" si="140"/>
        <v>0</v>
      </c>
      <c r="S303" s="660">
        <v>0</v>
      </c>
      <c r="T303" s="649">
        <f t="shared" si="141"/>
        <v>0</v>
      </c>
      <c r="U303" s="649">
        <f t="shared" si="142"/>
        <v>0</v>
      </c>
      <c r="V303" s="650">
        <f t="shared" si="143"/>
        <v>0</v>
      </c>
      <c r="W303" s="655">
        <v>0</v>
      </c>
      <c r="X303" s="656">
        <v>0</v>
      </c>
      <c r="Y303" s="661">
        <v>0</v>
      </c>
      <c r="Z303" s="649">
        <f t="shared" si="144"/>
        <v>0</v>
      </c>
      <c r="AA303" s="649">
        <f t="shared" si="145"/>
        <v>0</v>
      </c>
      <c r="AB303" s="649">
        <f t="shared" si="146"/>
        <v>0</v>
      </c>
      <c r="AC303" s="661">
        <v>0</v>
      </c>
      <c r="AD303" s="649">
        <f t="shared" si="147"/>
        <v>0</v>
      </c>
      <c r="AE303" s="649">
        <f t="shared" si="148"/>
        <v>0</v>
      </c>
      <c r="AF303" s="650">
        <f t="shared" si="149"/>
        <v>0</v>
      </c>
      <c r="AG303" s="655">
        <v>3</v>
      </c>
      <c r="AH303" s="656">
        <v>0</v>
      </c>
      <c r="AI303" s="661">
        <v>1799973.6088997801</v>
      </c>
      <c r="AJ303" s="649">
        <f t="shared" si="150"/>
        <v>10843.214511444457</v>
      </c>
      <c r="AK303" s="649">
        <f t="shared" si="151"/>
        <v>32529.643534333372</v>
      </c>
      <c r="AL303" s="649">
        <f t="shared" si="152"/>
        <v>0</v>
      </c>
      <c r="AM303" s="661">
        <v>471288.83754674601</v>
      </c>
      <c r="AN303" s="649">
        <f t="shared" si="153"/>
        <v>2839.0893828117228</v>
      </c>
      <c r="AO303" s="649">
        <f t="shared" si="154"/>
        <v>8517.2681484351688</v>
      </c>
      <c r="AP303" s="650">
        <f t="shared" si="155"/>
        <v>0</v>
      </c>
      <c r="AQ303" s="655">
        <v>3</v>
      </c>
      <c r="AR303" s="656">
        <v>0</v>
      </c>
      <c r="AS303" s="661">
        <v>1445274.11012573</v>
      </c>
      <c r="AT303" s="649">
        <f t="shared" si="156"/>
        <v>19270.321468343067</v>
      </c>
      <c r="AU303" s="649">
        <f t="shared" si="157"/>
        <v>57810.964405029197</v>
      </c>
      <c r="AV303" s="649">
        <f t="shared" si="158"/>
        <v>0</v>
      </c>
      <c r="AW303" s="661">
        <v>0</v>
      </c>
      <c r="AX303" s="649">
        <f t="shared" si="159"/>
        <v>0</v>
      </c>
      <c r="AY303" s="649">
        <f t="shared" si="160"/>
        <v>0</v>
      </c>
      <c r="AZ303" s="650">
        <f t="shared" si="161"/>
        <v>0</v>
      </c>
      <c r="BA303" s="651">
        <v>1.58</v>
      </c>
      <c r="BB303" s="649">
        <f t="shared" si="162"/>
        <v>96.38000000000001</v>
      </c>
      <c r="BC303" s="649">
        <f t="shared" si="163"/>
        <v>1.58</v>
      </c>
      <c r="BD303" s="649">
        <f t="shared" si="164"/>
        <v>262.28000000000003</v>
      </c>
      <c r="BE303" s="650">
        <f t="shared" si="165"/>
        <v>124.82000000000001</v>
      </c>
      <c r="BF303" s="651">
        <v>1.2</v>
      </c>
      <c r="BG303" s="649">
        <f t="shared" si="166"/>
        <v>73.2</v>
      </c>
      <c r="BH303" s="649">
        <f t="shared" si="167"/>
        <v>1.2</v>
      </c>
      <c r="BI303" s="649">
        <f t="shared" si="168"/>
        <v>199.2</v>
      </c>
      <c r="BJ303" s="650">
        <f t="shared" si="169"/>
        <v>94.8</v>
      </c>
      <c r="BK303" s="674">
        <v>3.45585265772438</v>
      </c>
      <c r="BL303" s="674">
        <v>0</v>
      </c>
      <c r="BM303" s="675">
        <v>0</v>
      </c>
      <c r="BN303" s="675">
        <v>0</v>
      </c>
      <c r="BO303" s="662">
        <v>11.165755036786701</v>
      </c>
      <c r="BP303" s="662">
        <v>2.9235404817048698</v>
      </c>
      <c r="BQ303" s="662">
        <v>8.9654518237840808</v>
      </c>
      <c r="BR303" s="675">
        <v>0</v>
      </c>
      <c r="BS303" s="652">
        <f t="shared" si="170"/>
        <v>26.510600000000032</v>
      </c>
      <c r="BT303" s="650">
        <f t="shared" si="171"/>
        <v>4273636.6863580374</v>
      </c>
      <c r="BV303" s="668"/>
      <c r="BW303" s="674"/>
      <c r="BX303" s="674"/>
      <c r="BY303" s="675"/>
      <c r="BZ303" s="675"/>
      <c r="CA303" s="662"/>
      <c r="CB303" s="662"/>
      <c r="CC303" s="662"/>
      <c r="CD303" s="675"/>
      <c r="CF303" s="671"/>
      <c r="CG303" s="661"/>
      <c r="CH303" s="661"/>
      <c r="CI303" s="661"/>
      <c r="CJ303" s="88"/>
      <c r="CK303" s="86"/>
      <c r="CL303" s="86"/>
      <c r="CM303" s="87"/>
      <c r="CN303" s="86"/>
      <c r="CO303" s="86"/>
      <c r="CP303" s="86"/>
      <c r="CQ303" s="87"/>
    </row>
    <row r="304" spans="1:95" ht="17.25" customHeight="1" x14ac:dyDescent="0.25">
      <c r="A304" s="664">
        <v>299</v>
      </c>
      <c r="B304" s="647" t="s">
        <v>248</v>
      </c>
      <c r="C304" s="648" t="s">
        <v>845</v>
      </c>
      <c r="D304" s="653">
        <v>16152</v>
      </c>
      <c r="E304" s="654">
        <v>296</v>
      </c>
      <c r="F304" s="567">
        <v>0</v>
      </c>
      <c r="G304" s="567">
        <v>833</v>
      </c>
      <c r="H304" s="569">
        <v>439</v>
      </c>
      <c r="I304" s="654">
        <v>302</v>
      </c>
      <c r="J304" s="567">
        <v>0</v>
      </c>
      <c r="K304" s="567">
        <v>853</v>
      </c>
      <c r="L304" s="569">
        <v>401</v>
      </c>
      <c r="M304" s="655">
        <v>6</v>
      </c>
      <c r="N304" s="656">
        <v>0</v>
      </c>
      <c r="O304" s="649">
        <v>2754593.0978631401</v>
      </c>
      <c r="P304" s="649">
        <f t="shared" si="138"/>
        <v>9121.1691982223183</v>
      </c>
      <c r="Q304" s="649">
        <f t="shared" si="139"/>
        <v>54727.015189333906</v>
      </c>
      <c r="R304" s="649">
        <f t="shared" si="140"/>
        <v>0</v>
      </c>
      <c r="S304" s="660">
        <v>169409.88599755499</v>
      </c>
      <c r="T304" s="649">
        <f t="shared" si="141"/>
        <v>560.95988740912242</v>
      </c>
      <c r="U304" s="649">
        <f t="shared" si="142"/>
        <v>3365.7593244547343</v>
      </c>
      <c r="V304" s="650">
        <f t="shared" si="143"/>
        <v>0</v>
      </c>
      <c r="W304" s="655">
        <v>0</v>
      </c>
      <c r="X304" s="656">
        <v>0</v>
      </c>
      <c r="Y304" s="661">
        <v>0</v>
      </c>
      <c r="Z304" s="649">
        <f t="shared" si="144"/>
        <v>0</v>
      </c>
      <c r="AA304" s="649">
        <f t="shared" si="145"/>
        <v>0</v>
      </c>
      <c r="AB304" s="649">
        <f t="shared" si="146"/>
        <v>0</v>
      </c>
      <c r="AC304" s="661">
        <v>0</v>
      </c>
      <c r="AD304" s="649">
        <f t="shared" si="147"/>
        <v>0</v>
      </c>
      <c r="AE304" s="649">
        <f t="shared" si="148"/>
        <v>0</v>
      </c>
      <c r="AF304" s="650">
        <f t="shared" si="149"/>
        <v>0</v>
      </c>
      <c r="AG304" s="655">
        <v>16</v>
      </c>
      <c r="AH304" s="656">
        <v>0</v>
      </c>
      <c r="AI304" s="661">
        <v>8901225.1946351603</v>
      </c>
      <c r="AJ304" s="649">
        <f t="shared" si="150"/>
        <v>10435.199524777445</v>
      </c>
      <c r="AK304" s="649">
        <f t="shared" si="151"/>
        <v>166963.19239643912</v>
      </c>
      <c r="AL304" s="649">
        <f t="shared" si="152"/>
        <v>0</v>
      </c>
      <c r="AM304" s="661">
        <v>2390885.7262114598</v>
      </c>
      <c r="AN304" s="649">
        <f t="shared" si="153"/>
        <v>2802.9140987238684</v>
      </c>
      <c r="AO304" s="649">
        <f t="shared" si="154"/>
        <v>44846.625579581894</v>
      </c>
      <c r="AP304" s="650">
        <f t="shared" si="155"/>
        <v>0</v>
      </c>
      <c r="AQ304" s="655">
        <v>5</v>
      </c>
      <c r="AR304" s="656">
        <v>0</v>
      </c>
      <c r="AS304" s="661">
        <v>5812417.3623755705</v>
      </c>
      <c r="AT304" s="649">
        <f t="shared" si="156"/>
        <v>14494.806389964016</v>
      </c>
      <c r="AU304" s="649">
        <f t="shared" si="157"/>
        <v>72474.031949820084</v>
      </c>
      <c r="AV304" s="649">
        <f t="shared" si="158"/>
        <v>0</v>
      </c>
      <c r="AW304" s="661">
        <v>285453.19861678401</v>
      </c>
      <c r="AX304" s="649">
        <f t="shared" si="159"/>
        <v>711.85336313412472</v>
      </c>
      <c r="AY304" s="649">
        <f t="shared" si="160"/>
        <v>3559.2668156706236</v>
      </c>
      <c r="AZ304" s="650">
        <f t="shared" si="161"/>
        <v>0</v>
      </c>
      <c r="BA304" s="651">
        <v>1.25</v>
      </c>
      <c r="BB304" s="649">
        <f t="shared" si="162"/>
        <v>370</v>
      </c>
      <c r="BC304" s="649">
        <f t="shared" si="163"/>
        <v>0</v>
      </c>
      <c r="BD304" s="649">
        <f t="shared" si="164"/>
        <v>1041.25</v>
      </c>
      <c r="BE304" s="650">
        <f t="shared" si="165"/>
        <v>548.75</v>
      </c>
      <c r="BF304" s="651">
        <v>1.25</v>
      </c>
      <c r="BG304" s="649">
        <f t="shared" si="166"/>
        <v>370</v>
      </c>
      <c r="BH304" s="649">
        <f t="shared" si="167"/>
        <v>0</v>
      </c>
      <c r="BI304" s="649">
        <f t="shared" si="168"/>
        <v>1041.25</v>
      </c>
      <c r="BJ304" s="650">
        <f t="shared" si="169"/>
        <v>548.75</v>
      </c>
      <c r="BK304" s="674">
        <v>17.087534842004299</v>
      </c>
      <c r="BL304" s="674">
        <v>1.05089834567901</v>
      </c>
      <c r="BM304" s="675">
        <v>0</v>
      </c>
      <c r="BN304" s="675">
        <v>0</v>
      </c>
      <c r="BO304" s="662">
        <v>55.216865157995699</v>
      </c>
      <c r="BP304" s="662">
        <v>14.8313531975309</v>
      </c>
      <c r="BQ304" s="662">
        <v>36.056100000000001</v>
      </c>
      <c r="BR304" s="675">
        <v>1.7707484567901199</v>
      </c>
      <c r="BS304" s="652">
        <f t="shared" si="170"/>
        <v>126.01350000000002</v>
      </c>
      <c r="BT304" s="650">
        <f t="shared" si="171"/>
        <v>20313984.465699684</v>
      </c>
      <c r="BV304" s="668"/>
      <c r="BW304" s="674"/>
      <c r="BX304" s="674"/>
      <c r="BY304" s="675"/>
      <c r="BZ304" s="675"/>
      <c r="CA304" s="662"/>
      <c r="CB304" s="662"/>
      <c r="CC304" s="662"/>
      <c r="CD304" s="675"/>
      <c r="CF304" s="671"/>
      <c r="CG304" s="661"/>
      <c r="CH304" s="661"/>
      <c r="CI304" s="661"/>
      <c r="CJ304" s="88"/>
      <c r="CK304" s="86"/>
      <c r="CL304" s="86"/>
      <c r="CM304" s="87"/>
      <c r="CN304" s="86"/>
      <c r="CO304" s="86"/>
      <c r="CP304" s="86"/>
      <c r="CQ304" s="87"/>
    </row>
    <row r="305" spans="1:95" ht="17.25" customHeight="1" x14ac:dyDescent="0.25">
      <c r="A305" s="664">
        <v>300</v>
      </c>
      <c r="B305" s="647" t="s">
        <v>502</v>
      </c>
      <c r="C305" s="648" t="s">
        <v>846</v>
      </c>
      <c r="D305" s="653">
        <v>165</v>
      </c>
      <c r="E305" s="654">
        <v>0</v>
      </c>
      <c r="F305" s="567">
        <v>7</v>
      </c>
      <c r="G305" s="567">
        <v>6</v>
      </c>
      <c r="H305" s="569">
        <v>3</v>
      </c>
      <c r="I305" s="654">
        <v>0</v>
      </c>
      <c r="J305" s="567">
        <v>0</v>
      </c>
      <c r="K305" s="567">
        <v>0</v>
      </c>
      <c r="L305" s="569">
        <v>0</v>
      </c>
      <c r="M305" s="655">
        <v>0</v>
      </c>
      <c r="N305" s="656">
        <v>0</v>
      </c>
      <c r="O305" s="649">
        <v>0</v>
      </c>
      <c r="P305" s="649">
        <f t="shared" si="138"/>
        <v>0</v>
      </c>
      <c r="Q305" s="649">
        <f t="shared" si="139"/>
        <v>0</v>
      </c>
      <c r="R305" s="649">
        <f t="shared" si="140"/>
        <v>0</v>
      </c>
      <c r="S305" s="660">
        <v>0</v>
      </c>
      <c r="T305" s="649">
        <f t="shared" si="141"/>
        <v>0</v>
      </c>
      <c r="U305" s="649">
        <f t="shared" si="142"/>
        <v>0</v>
      </c>
      <c r="V305" s="650">
        <f t="shared" si="143"/>
        <v>0</v>
      </c>
      <c r="W305" s="655">
        <v>0</v>
      </c>
      <c r="X305" s="656">
        <v>0</v>
      </c>
      <c r="Y305" s="661">
        <v>0</v>
      </c>
      <c r="Z305" s="649">
        <f t="shared" si="144"/>
        <v>0</v>
      </c>
      <c r="AA305" s="649">
        <f t="shared" si="145"/>
        <v>0</v>
      </c>
      <c r="AB305" s="649">
        <f t="shared" si="146"/>
        <v>0</v>
      </c>
      <c r="AC305" s="661">
        <v>0</v>
      </c>
      <c r="AD305" s="649">
        <f t="shared" si="147"/>
        <v>0</v>
      </c>
      <c r="AE305" s="649">
        <f t="shared" si="148"/>
        <v>0</v>
      </c>
      <c r="AF305" s="650">
        <f t="shared" si="149"/>
        <v>0</v>
      </c>
      <c r="AG305" s="655">
        <v>0</v>
      </c>
      <c r="AH305" s="656">
        <v>0</v>
      </c>
      <c r="AI305" s="661">
        <v>0</v>
      </c>
      <c r="AJ305" s="649">
        <f t="shared" si="150"/>
        <v>0</v>
      </c>
      <c r="AK305" s="649">
        <f t="shared" si="151"/>
        <v>0</v>
      </c>
      <c r="AL305" s="649">
        <f t="shared" si="152"/>
        <v>0</v>
      </c>
      <c r="AM305" s="661">
        <v>0</v>
      </c>
      <c r="AN305" s="649">
        <f t="shared" si="153"/>
        <v>0</v>
      </c>
      <c r="AO305" s="649">
        <f t="shared" si="154"/>
        <v>0</v>
      </c>
      <c r="AP305" s="650">
        <f t="shared" si="155"/>
        <v>0</v>
      </c>
      <c r="AQ305" s="655">
        <v>0</v>
      </c>
      <c r="AR305" s="656">
        <v>0</v>
      </c>
      <c r="AS305" s="661">
        <v>0</v>
      </c>
      <c r="AT305" s="649">
        <f t="shared" si="156"/>
        <v>0</v>
      </c>
      <c r="AU305" s="649">
        <f t="shared" si="157"/>
        <v>0</v>
      </c>
      <c r="AV305" s="649">
        <f t="shared" si="158"/>
        <v>0</v>
      </c>
      <c r="AW305" s="661">
        <v>0</v>
      </c>
      <c r="AX305" s="649">
        <f t="shared" si="159"/>
        <v>0</v>
      </c>
      <c r="AY305" s="649">
        <f t="shared" si="160"/>
        <v>0</v>
      </c>
      <c r="AZ305" s="650">
        <f t="shared" si="161"/>
        <v>0</v>
      </c>
      <c r="BA305" s="651">
        <v>1.91</v>
      </c>
      <c r="BB305" s="649">
        <f t="shared" si="162"/>
        <v>0</v>
      </c>
      <c r="BC305" s="649">
        <f t="shared" si="163"/>
        <v>13.37</v>
      </c>
      <c r="BD305" s="649">
        <f t="shared" si="164"/>
        <v>11.459999999999999</v>
      </c>
      <c r="BE305" s="650">
        <f t="shared" si="165"/>
        <v>5.7299999999999995</v>
      </c>
      <c r="BF305" s="651">
        <v>1.01</v>
      </c>
      <c r="BG305" s="649">
        <f t="shared" si="166"/>
        <v>0</v>
      </c>
      <c r="BH305" s="649">
        <f t="shared" si="167"/>
        <v>7.07</v>
      </c>
      <c r="BI305" s="649">
        <f t="shared" si="168"/>
        <v>6.0600000000000005</v>
      </c>
      <c r="BJ305" s="650">
        <f t="shared" si="169"/>
        <v>3.0300000000000002</v>
      </c>
      <c r="BK305" s="674">
        <v>0</v>
      </c>
      <c r="BL305" s="674">
        <v>0</v>
      </c>
      <c r="BM305" s="675">
        <v>0</v>
      </c>
      <c r="BN305" s="675">
        <v>0</v>
      </c>
      <c r="BO305" s="662">
        <v>0</v>
      </c>
      <c r="BP305" s="662">
        <v>0</v>
      </c>
      <c r="BQ305" s="662">
        <v>0</v>
      </c>
      <c r="BR305" s="675">
        <v>0</v>
      </c>
      <c r="BS305" s="652">
        <f t="shared" si="170"/>
        <v>0</v>
      </c>
      <c r="BT305" s="650">
        <f t="shared" si="171"/>
        <v>0</v>
      </c>
      <c r="BV305" s="668"/>
      <c r="BW305" s="674"/>
      <c r="BX305" s="674"/>
      <c r="BY305" s="675"/>
      <c r="BZ305" s="675"/>
      <c r="CA305" s="662"/>
      <c r="CB305" s="662"/>
      <c r="CC305" s="662"/>
      <c r="CD305" s="675"/>
      <c r="CF305" s="671"/>
      <c r="CG305" s="661"/>
      <c r="CH305" s="661"/>
      <c r="CI305" s="661"/>
      <c r="CJ305" s="88"/>
      <c r="CK305" s="86"/>
      <c r="CL305" s="86"/>
      <c r="CM305" s="87"/>
      <c r="CN305" s="86"/>
      <c r="CO305" s="86"/>
      <c r="CP305" s="86"/>
      <c r="CQ305" s="87"/>
    </row>
    <row r="306" spans="1:95" ht="17.25" customHeight="1" x14ac:dyDescent="0.25">
      <c r="A306" s="664">
        <v>301</v>
      </c>
      <c r="B306" s="647" t="s">
        <v>249</v>
      </c>
      <c r="C306" s="648" t="s">
        <v>847</v>
      </c>
      <c r="D306" s="653">
        <v>2523</v>
      </c>
      <c r="E306" s="654">
        <v>54</v>
      </c>
      <c r="F306" s="567">
        <v>0</v>
      </c>
      <c r="G306" s="567">
        <v>167</v>
      </c>
      <c r="H306" s="569">
        <v>89</v>
      </c>
      <c r="I306" s="654">
        <v>54</v>
      </c>
      <c r="J306" s="567">
        <v>19</v>
      </c>
      <c r="K306" s="567">
        <v>205</v>
      </c>
      <c r="L306" s="569">
        <v>160</v>
      </c>
      <c r="M306" s="655">
        <v>0</v>
      </c>
      <c r="N306" s="656">
        <v>0</v>
      </c>
      <c r="O306" s="649">
        <v>489053.56304715399</v>
      </c>
      <c r="P306" s="649">
        <f t="shared" si="138"/>
        <v>9056.5474638361848</v>
      </c>
      <c r="Q306" s="649">
        <f t="shared" si="139"/>
        <v>0</v>
      </c>
      <c r="R306" s="649">
        <f t="shared" si="140"/>
        <v>0</v>
      </c>
      <c r="S306" s="660">
        <v>13060.560243616001</v>
      </c>
      <c r="T306" s="649">
        <f t="shared" si="141"/>
        <v>241.86222673362965</v>
      </c>
      <c r="U306" s="649">
        <f t="shared" si="142"/>
        <v>0</v>
      </c>
      <c r="V306" s="650">
        <f t="shared" si="143"/>
        <v>0</v>
      </c>
      <c r="W306" s="655">
        <v>0</v>
      </c>
      <c r="X306" s="656">
        <v>0</v>
      </c>
      <c r="Y306" s="661">
        <v>305902.59023278899</v>
      </c>
      <c r="Z306" s="649">
        <f t="shared" si="144"/>
        <v>16100.136328041526</v>
      </c>
      <c r="AA306" s="649">
        <f t="shared" si="145"/>
        <v>0</v>
      </c>
      <c r="AB306" s="649">
        <f t="shared" si="146"/>
        <v>0</v>
      </c>
      <c r="AC306" s="661">
        <v>0</v>
      </c>
      <c r="AD306" s="649">
        <f t="shared" si="147"/>
        <v>0</v>
      </c>
      <c r="AE306" s="649">
        <f t="shared" si="148"/>
        <v>0</v>
      </c>
      <c r="AF306" s="650">
        <f t="shared" si="149"/>
        <v>0</v>
      </c>
      <c r="AG306" s="655">
        <v>1</v>
      </c>
      <c r="AH306" s="656">
        <v>0</v>
      </c>
      <c r="AI306" s="661">
        <v>2290214.0665889899</v>
      </c>
      <c r="AJ306" s="649">
        <f t="shared" si="150"/>
        <v>11171.775934580439</v>
      </c>
      <c r="AK306" s="649">
        <f t="shared" si="151"/>
        <v>11171.775934580439</v>
      </c>
      <c r="AL306" s="649">
        <f t="shared" si="152"/>
        <v>0</v>
      </c>
      <c r="AM306" s="661">
        <v>1013556.25994916</v>
      </c>
      <c r="AN306" s="649">
        <f t="shared" si="153"/>
        <v>4944.1768778007809</v>
      </c>
      <c r="AO306" s="649">
        <f t="shared" si="154"/>
        <v>4944.1768778007809</v>
      </c>
      <c r="AP306" s="650">
        <f t="shared" si="155"/>
        <v>0</v>
      </c>
      <c r="AQ306" s="655">
        <v>2</v>
      </c>
      <c r="AR306" s="656">
        <v>0</v>
      </c>
      <c r="AS306" s="661">
        <v>2284175.6755290902</v>
      </c>
      <c r="AT306" s="649">
        <f t="shared" si="156"/>
        <v>14276.097972056814</v>
      </c>
      <c r="AU306" s="649">
        <f t="shared" si="157"/>
        <v>28552.195944113628</v>
      </c>
      <c r="AV306" s="649">
        <f t="shared" si="158"/>
        <v>0</v>
      </c>
      <c r="AW306" s="661">
        <v>0</v>
      </c>
      <c r="AX306" s="649">
        <f t="shared" si="159"/>
        <v>0</v>
      </c>
      <c r="AY306" s="649">
        <f t="shared" si="160"/>
        <v>0</v>
      </c>
      <c r="AZ306" s="650">
        <f t="shared" si="161"/>
        <v>0</v>
      </c>
      <c r="BA306" s="651">
        <v>1.25</v>
      </c>
      <c r="BB306" s="649">
        <f t="shared" si="162"/>
        <v>67.5</v>
      </c>
      <c r="BC306" s="649">
        <f t="shared" si="163"/>
        <v>0</v>
      </c>
      <c r="BD306" s="649">
        <f t="shared" si="164"/>
        <v>208.75</v>
      </c>
      <c r="BE306" s="650">
        <f t="shared" si="165"/>
        <v>111.25</v>
      </c>
      <c r="BF306" s="651">
        <v>1.1000000000000001</v>
      </c>
      <c r="BG306" s="649">
        <f t="shared" si="166"/>
        <v>59.400000000000006</v>
      </c>
      <c r="BH306" s="649">
        <f t="shared" si="167"/>
        <v>0</v>
      </c>
      <c r="BI306" s="649">
        <f t="shared" si="168"/>
        <v>183.70000000000002</v>
      </c>
      <c r="BJ306" s="650">
        <f t="shared" si="169"/>
        <v>97.9</v>
      </c>
      <c r="BK306" s="674">
        <v>3.03374019366318</v>
      </c>
      <c r="BL306" s="674">
        <v>8.1018419160350005E-2</v>
      </c>
      <c r="BM306" s="675">
        <v>1.8976019263669299</v>
      </c>
      <c r="BN306" s="675">
        <v>0</v>
      </c>
      <c r="BO306" s="662">
        <v>14.206857879969901</v>
      </c>
      <c r="BP306" s="662">
        <v>6.28738158083965</v>
      </c>
      <c r="BQ306" s="662">
        <v>14.1694</v>
      </c>
      <c r="BR306" s="675">
        <v>0</v>
      </c>
      <c r="BS306" s="652">
        <f t="shared" si="170"/>
        <v>39.676000000000009</v>
      </c>
      <c r="BT306" s="650">
        <f t="shared" si="171"/>
        <v>6395962.7155907955</v>
      </c>
      <c r="BV306" s="668"/>
      <c r="BW306" s="674"/>
      <c r="BX306" s="674"/>
      <c r="BY306" s="675"/>
      <c r="BZ306" s="675"/>
      <c r="CA306" s="662"/>
      <c r="CB306" s="662"/>
      <c r="CC306" s="662"/>
      <c r="CD306" s="675"/>
      <c r="CF306" s="671"/>
      <c r="CG306" s="661"/>
      <c r="CH306" s="661"/>
      <c r="CI306" s="661"/>
      <c r="CJ306" s="88"/>
      <c r="CK306" s="86"/>
      <c r="CL306" s="86"/>
      <c r="CM306" s="87"/>
      <c r="CN306" s="86"/>
      <c r="CO306" s="86"/>
      <c r="CP306" s="86"/>
      <c r="CQ306" s="87"/>
    </row>
    <row r="307" spans="1:95" ht="17.25" customHeight="1" x14ac:dyDescent="0.25">
      <c r="A307" s="664">
        <v>302</v>
      </c>
      <c r="B307" s="647" t="s">
        <v>250</v>
      </c>
      <c r="C307" s="648" t="s">
        <v>848</v>
      </c>
      <c r="D307" s="653">
        <v>43505</v>
      </c>
      <c r="E307" s="654">
        <v>660</v>
      </c>
      <c r="F307" s="567">
        <v>41</v>
      </c>
      <c r="G307" s="567">
        <v>2046</v>
      </c>
      <c r="H307" s="569">
        <v>1090</v>
      </c>
      <c r="I307" s="654">
        <v>658</v>
      </c>
      <c r="J307" s="567">
        <v>42</v>
      </c>
      <c r="K307" s="567">
        <v>2047</v>
      </c>
      <c r="L307" s="569">
        <v>1016</v>
      </c>
      <c r="M307" s="655">
        <v>11</v>
      </c>
      <c r="N307" s="656">
        <v>0</v>
      </c>
      <c r="O307" s="649">
        <v>6531601.58510576</v>
      </c>
      <c r="P307" s="649">
        <f t="shared" si="138"/>
        <v>9926.4461779722806</v>
      </c>
      <c r="Q307" s="649">
        <f t="shared" si="139"/>
        <v>109190.90795769509</v>
      </c>
      <c r="R307" s="649">
        <f t="shared" si="140"/>
        <v>0</v>
      </c>
      <c r="S307" s="660">
        <v>596409.93648150505</v>
      </c>
      <c r="T307" s="649">
        <f t="shared" si="141"/>
        <v>906.39807975912618</v>
      </c>
      <c r="U307" s="649">
        <f t="shared" si="142"/>
        <v>9970.3788773503875</v>
      </c>
      <c r="V307" s="650">
        <f t="shared" si="143"/>
        <v>0</v>
      </c>
      <c r="W307" s="655">
        <v>1</v>
      </c>
      <c r="X307" s="656">
        <v>0</v>
      </c>
      <c r="Y307" s="661">
        <v>540502.66885694698</v>
      </c>
      <c r="Z307" s="649">
        <f t="shared" si="144"/>
        <v>12869.111163260643</v>
      </c>
      <c r="AA307" s="649">
        <f t="shared" si="145"/>
        <v>12869.111163260643</v>
      </c>
      <c r="AB307" s="649">
        <f t="shared" si="146"/>
        <v>0</v>
      </c>
      <c r="AC307" s="661">
        <v>0</v>
      </c>
      <c r="AD307" s="649">
        <f t="shared" si="147"/>
        <v>0</v>
      </c>
      <c r="AE307" s="649">
        <f t="shared" si="148"/>
        <v>0</v>
      </c>
      <c r="AF307" s="650">
        <f t="shared" si="149"/>
        <v>0</v>
      </c>
      <c r="AG307" s="655">
        <v>41</v>
      </c>
      <c r="AH307" s="656">
        <v>0</v>
      </c>
      <c r="AI307" s="661">
        <v>21954901.379292801</v>
      </c>
      <c r="AJ307" s="649">
        <f t="shared" si="150"/>
        <v>10725.40370263449</v>
      </c>
      <c r="AK307" s="649">
        <f t="shared" si="151"/>
        <v>439741.5518080141</v>
      </c>
      <c r="AL307" s="649">
        <f t="shared" si="152"/>
        <v>0</v>
      </c>
      <c r="AM307" s="661">
        <v>6364248.7275909996</v>
      </c>
      <c r="AN307" s="649">
        <f t="shared" si="153"/>
        <v>3109.06142041573</v>
      </c>
      <c r="AO307" s="649">
        <f t="shared" si="154"/>
        <v>127471.51823704493</v>
      </c>
      <c r="AP307" s="650">
        <f t="shared" si="155"/>
        <v>0</v>
      </c>
      <c r="AQ307" s="655">
        <v>16</v>
      </c>
      <c r="AR307" s="656">
        <v>43</v>
      </c>
      <c r="AS307" s="661">
        <v>13904147.2859198</v>
      </c>
      <c r="AT307" s="649">
        <f t="shared" si="156"/>
        <v>13685.184336535236</v>
      </c>
      <c r="AU307" s="649">
        <f t="shared" si="157"/>
        <v>218962.94938456378</v>
      </c>
      <c r="AV307" s="649">
        <f t="shared" si="158"/>
        <v>588462.92647101521</v>
      </c>
      <c r="AW307" s="661">
        <v>1058650.5166289201</v>
      </c>
      <c r="AX307" s="649">
        <f t="shared" si="159"/>
        <v>1041.9788549497246</v>
      </c>
      <c r="AY307" s="649">
        <f t="shared" si="160"/>
        <v>16671.661679195593</v>
      </c>
      <c r="AZ307" s="650">
        <f t="shared" si="161"/>
        <v>44805.090762838154</v>
      </c>
      <c r="BA307" s="651">
        <v>1.18</v>
      </c>
      <c r="BB307" s="649">
        <f t="shared" si="162"/>
        <v>778.8</v>
      </c>
      <c r="BC307" s="649">
        <f t="shared" si="163"/>
        <v>48.379999999999995</v>
      </c>
      <c r="BD307" s="649">
        <f t="shared" si="164"/>
        <v>2414.2799999999997</v>
      </c>
      <c r="BE307" s="650">
        <f t="shared" si="165"/>
        <v>1286.2</v>
      </c>
      <c r="BF307" s="651">
        <v>1.31</v>
      </c>
      <c r="BG307" s="649">
        <f t="shared" si="166"/>
        <v>864.6</v>
      </c>
      <c r="BH307" s="649">
        <f t="shared" si="167"/>
        <v>53.71</v>
      </c>
      <c r="BI307" s="649">
        <f t="shared" si="168"/>
        <v>2680.26</v>
      </c>
      <c r="BJ307" s="650">
        <f t="shared" si="169"/>
        <v>1427.9</v>
      </c>
      <c r="BK307" s="674">
        <v>40.517406997848497</v>
      </c>
      <c r="BL307" s="674">
        <v>3.69970271749066</v>
      </c>
      <c r="BM307" s="675">
        <v>3.3528938243016899</v>
      </c>
      <c r="BN307" s="675">
        <v>0</v>
      </c>
      <c r="BO307" s="662">
        <v>136.19258051668601</v>
      </c>
      <c r="BP307" s="662">
        <v>39.479268992670598</v>
      </c>
      <c r="BQ307" s="662">
        <v>86.251432700104303</v>
      </c>
      <c r="BR307" s="675">
        <v>6.5671142508980997</v>
      </c>
      <c r="BS307" s="652">
        <f t="shared" si="170"/>
        <v>316.06039999999985</v>
      </c>
      <c r="BT307" s="650">
        <f t="shared" si="171"/>
        <v>50950462.099876791</v>
      </c>
      <c r="BV307" s="668"/>
      <c r="BW307" s="674"/>
      <c r="BX307" s="674"/>
      <c r="BY307" s="675"/>
      <c r="BZ307" s="675"/>
      <c r="CA307" s="662"/>
      <c r="CB307" s="662"/>
      <c r="CC307" s="662"/>
      <c r="CD307" s="675"/>
      <c r="CF307" s="671"/>
      <c r="CG307" s="661"/>
      <c r="CH307" s="661"/>
      <c r="CI307" s="661"/>
      <c r="CJ307" s="88"/>
      <c r="CK307" s="86"/>
      <c r="CL307" s="86"/>
      <c r="CM307" s="87"/>
      <c r="CN307" s="86"/>
      <c r="CO307" s="86"/>
      <c r="CP307" s="86"/>
      <c r="CQ307" s="87"/>
    </row>
    <row r="308" spans="1:95" ht="17.25" customHeight="1" x14ac:dyDescent="0.25">
      <c r="A308" s="664">
        <v>303</v>
      </c>
      <c r="B308" s="647" t="s">
        <v>251</v>
      </c>
      <c r="C308" s="648" t="s">
        <v>849</v>
      </c>
      <c r="D308" s="653">
        <v>721</v>
      </c>
      <c r="E308" s="654">
        <v>17</v>
      </c>
      <c r="F308" s="567">
        <v>0</v>
      </c>
      <c r="G308" s="567">
        <v>48</v>
      </c>
      <c r="H308" s="569">
        <v>24</v>
      </c>
      <c r="I308" s="654">
        <v>17</v>
      </c>
      <c r="J308" s="567">
        <v>0</v>
      </c>
      <c r="K308" s="567">
        <v>50</v>
      </c>
      <c r="L308" s="569">
        <v>0</v>
      </c>
      <c r="M308" s="655">
        <v>0</v>
      </c>
      <c r="N308" s="656">
        <v>0</v>
      </c>
      <c r="O308" s="649">
        <v>168345.32383452501</v>
      </c>
      <c r="P308" s="649">
        <f t="shared" si="138"/>
        <v>9902.6661079132355</v>
      </c>
      <c r="Q308" s="649">
        <f t="shared" si="139"/>
        <v>0</v>
      </c>
      <c r="R308" s="649">
        <f t="shared" si="140"/>
        <v>0</v>
      </c>
      <c r="S308" s="660">
        <v>0</v>
      </c>
      <c r="T308" s="649">
        <f t="shared" si="141"/>
        <v>0</v>
      </c>
      <c r="U308" s="649">
        <f t="shared" si="142"/>
        <v>0</v>
      </c>
      <c r="V308" s="650">
        <f t="shared" si="143"/>
        <v>0</v>
      </c>
      <c r="W308" s="655">
        <v>0</v>
      </c>
      <c r="X308" s="656">
        <v>0</v>
      </c>
      <c r="Y308" s="661">
        <v>0</v>
      </c>
      <c r="Z308" s="649">
        <f t="shared" si="144"/>
        <v>0</v>
      </c>
      <c r="AA308" s="649">
        <f t="shared" si="145"/>
        <v>0</v>
      </c>
      <c r="AB308" s="649">
        <f t="shared" si="146"/>
        <v>0</v>
      </c>
      <c r="AC308" s="661">
        <v>0</v>
      </c>
      <c r="AD308" s="649">
        <f t="shared" si="147"/>
        <v>0</v>
      </c>
      <c r="AE308" s="649">
        <f t="shared" si="148"/>
        <v>0</v>
      </c>
      <c r="AF308" s="650">
        <f t="shared" si="149"/>
        <v>0</v>
      </c>
      <c r="AG308" s="655">
        <v>2</v>
      </c>
      <c r="AH308" s="656">
        <v>0</v>
      </c>
      <c r="AI308" s="661">
        <v>648415.05258477805</v>
      </c>
      <c r="AJ308" s="649">
        <f t="shared" si="150"/>
        <v>12968.301051695562</v>
      </c>
      <c r="AK308" s="649">
        <f t="shared" si="151"/>
        <v>25936.602103391124</v>
      </c>
      <c r="AL308" s="649">
        <f t="shared" si="152"/>
        <v>0</v>
      </c>
      <c r="AM308" s="661">
        <v>0</v>
      </c>
      <c r="AN308" s="649">
        <f t="shared" si="153"/>
        <v>0</v>
      </c>
      <c r="AO308" s="649">
        <f t="shared" si="154"/>
        <v>0</v>
      </c>
      <c r="AP308" s="650">
        <f t="shared" si="155"/>
        <v>0</v>
      </c>
      <c r="AQ308" s="655">
        <v>0</v>
      </c>
      <c r="AR308" s="656">
        <v>0</v>
      </c>
      <c r="AS308" s="661">
        <v>0</v>
      </c>
      <c r="AT308" s="649">
        <f t="shared" si="156"/>
        <v>0</v>
      </c>
      <c r="AU308" s="649">
        <f t="shared" si="157"/>
        <v>0</v>
      </c>
      <c r="AV308" s="649">
        <f t="shared" si="158"/>
        <v>0</v>
      </c>
      <c r="AW308" s="661">
        <v>0</v>
      </c>
      <c r="AX308" s="649">
        <f t="shared" si="159"/>
        <v>0</v>
      </c>
      <c r="AY308" s="649">
        <f t="shared" si="160"/>
        <v>0</v>
      </c>
      <c r="AZ308" s="650">
        <f t="shared" si="161"/>
        <v>0</v>
      </c>
      <c r="BA308" s="651">
        <v>1.3</v>
      </c>
      <c r="BB308" s="649">
        <f t="shared" si="162"/>
        <v>22.1</v>
      </c>
      <c r="BC308" s="649">
        <f t="shared" si="163"/>
        <v>0</v>
      </c>
      <c r="BD308" s="649">
        <f t="shared" si="164"/>
        <v>62.400000000000006</v>
      </c>
      <c r="BE308" s="650">
        <f t="shared" si="165"/>
        <v>31.200000000000003</v>
      </c>
      <c r="BF308" s="651">
        <v>1.0900000000000001</v>
      </c>
      <c r="BG308" s="649">
        <f t="shared" si="166"/>
        <v>18.53</v>
      </c>
      <c r="BH308" s="649">
        <f t="shared" si="167"/>
        <v>0</v>
      </c>
      <c r="BI308" s="649">
        <f t="shared" si="168"/>
        <v>52.320000000000007</v>
      </c>
      <c r="BJ308" s="650">
        <f t="shared" si="169"/>
        <v>26.160000000000004</v>
      </c>
      <c r="BK308" s="674">
        <v>1.0442945597817901</v>
      </c>
      <c r="BL308" s="674">
        <v>0</v>
      </c>
      <c r="BM308" s="675">
        <v>0</v>
      </c>
      <c r="BN308" s="675">
        <v>0</v>
      </c>
      <c r="BO308" s="662">
        <v>4.0223054402182097</v>
      </c>
      <c r="BP308" s="662">
        <v>0</v>
      </c>
      <c r="BQ308" s="662">
        <v>0</v>
      </c>
      <c r="BR308" s="675">
        <v>0</v>
      </c>
      <c r="BS308" s="652">
        <f t="shared" si="170"/>
        <v>5.0665999999999993</v>
      </c>
      <c r="BT308" s="650">
        <f t="shared" si="171"/>
        <v>816760.37641930417</v>
      </c>
      <c r="BV308" s="668"/>
      <c r="BW308" s="674"/>
      <c r="BX308" s="674"/>
      <c r="BY308" s="675"/>
      <c r="BZ308" s="675"/>
      <c r="CA308" s="662"/>
      <c r="CB308" s="662"/>
      <c r="CC308" s="662"/>
      <c r="CD308" s="675"/>
      <c r="CF308" s="671"/>
      <c r="CG308" s="661"/>
      <c r="CH308" s="661"/>
      <c r="CI308" s="661"/>
      <c r="CJ308" s="88"/>
      <c r="CK308" s="86"/>
      <c r="CL308" s="86"/>
      <c r="CM308" s="87"/>
      <c r="CN308" s="86"/>
      <c r="CO308" s="86"/>
      <c r="CP308" s="86"/>
      <c r="CQ308" s="87"/>
    </row>
    <row r="309" spans="1:95" ht="17.25" customHeight="1" x14ac:dyDescent="0.25">
      <c r="A309" s="664">
        <v>304</v>
      </c>
      <c r="B309" s="647" t="s">
        <v>252</v>
      </c>
      <c r="C309" s="648" t="s">
        <v>850</v>
      </c>
      <c r="D309" s="653">
        <v>5889</v>
      </c>
      <c r="E309" s="654">
        <v>100</v>
      </c>
      <c r="F309" s="567">
        <v>0</v>
      </c>
      <c r="G309" s="567">
        <v>299</v>
      </c>
      <c r="H309" s="569">
        <v>191</v>
      </c>
      <c r="I309" s="654">
        <v>102</v>
      </c>
      <c r="J309" s="567">
        <v>0</v>
      </c>
      <c r="K309" s="567">
        <v>302</v>
      </c>
      <c r="L309" s="569">
        <v>246</v>
      </c>
      <c r="M309" s="655">
        <v>2</v>
      </c>
      <c r="N309" s="656">
        <v>0</v>
      </c>
      <c r="O309" s="649">
        <v>956305.60460453795</v>
      </c>
      <c r="P309" s="649">
        <f t="shared" si="138"/>
        <v>9375.5451431817437</v>
      </c>
      <c r="Q309" s="649">
        <f t="shared" si="139"/>
        <v>18751.090286363487</v>
      </c>
      <c r="R309" s="649">
        <f t="shared" si="140"/>
        <v>0</v>
      </c>
      <c r="S309" s="660">
        <v>30405.939698613001</v>
      </c>
      <c r="T309" s="649">
        <f t="shared" si="141"/>
        <v>298.09744802561767</v>
      </c>
      <c r="U309" s="649">
        <f t="shared" si="142"/>
        <v>596.19489605123533</v>
      </c>
      <c r="V309" s="650">
        <f t="shared" si="143"/>
        <v>0</v>
      </c>
      <c r="W309" s="655">
        <v>0</v>
      </c>
      <c r="X309" s="656">
        <v>0</v>
      </c>
      <c r="Y309" s="661">
        <v>0</v>
      </c>
      <c r="Z309" s="649">
        <f t="shared" si="144"/>
        <v>0</v>
      </c>
      <c r="AA309" s="649">
        <f t="shared" si="145"/>
        <v>0</v>
      </c>
      <c r="AB309" s="649">
        <f t="shared" si="146"/>
        <v>0</v>
      </c>
      <c r="AC309" s="661">
        <v>0</v>
      </c>
      <c r="AD309" s="649">
        <f t="shared" si="147"/>
        <v>0</v>
      </c>
      <c r="AE309" s="649">
        <f t="shared" si="148"/>
        <v>0</v>
      </c>
      <c r="AF309" s="650">
        <f t="shared" si="149"/>
        <v>0</v>
      </c>
      <c r="AG309" s="655">
        <v>1</v>
      </c>
      <c r="AH309" s="656">
        <v>0</v>
      </c>
      <c r="AI309" s="661">
        <v>3375323.8593857</v>
      </c>
      <c r="AJ309" s="649">
        <f t="shared" si="150"/>
        <v>11176.569070813575</v>
      </c>
      <c r="AK309" s="649">
        <f t="shared" si="151"/>
        <v>11176.569070813575</v>
      </c>
      <c r="AL309" s="649">
        <f t="shared" si="152"/>
        <v>0</v>
      </c>
      <c r="AM309" s="661">
        <v>985907.87250922096</v>
      </c>
      <c r="AN309" s="649">
        <f t="shared" si="153"/>
        <v>3264.5956043351689</v>
      </c>
      <c r="AO309" s="649">
        <f t="shared" si="154"/>
        <v>3264.5956043351689</v>
      </c>
      <c r="AP309" s="650">
        <f t="shared" si="155"/>
        <v>0</v>
      </c>
      <c r="AQ309" s="655">
        <v>3</v>
      </c>
      <c r="AR309" s="656">
        <v>0</v>
      </c>
      <c r="AS309" s="661">
        <v>3368961.1678370601</v>
      </c>
      <c r="AT309" s="649">
        <f t="shared" si="156"/>
        <v>13694.964096898619</v>
      </c>
      <c r="AU309" s="649">
        <f t="shared" si="157"/>
        <v>41084.892290695854</v>
      </c>
      <c r="AV309" s="649">
        <f t="shared" si="158"/>
        <v>0</v>
      </c>
      <c r="AW309" s="661">
        <v>7017.1780947790003</v>
      </c>
      <c r="AX309" s="649">
        <f t="shared" si="159"/>
        <v>28.525114206418699</v>
      </c>
      <c r="AY309" s="649">
        <f t="shared" si="160"/>
        <v>85.575342619256105</v>
      </c>
      <c r="AZ309" s="650">
        <f t="shared" si="161"/>
        <v>0</v>
      </c>
      <c r="BA309" s="651">
        <v>1.31</v>
      </c>
      <c r="BB309" s="649">
        <f t="shared" si="162"/>
        <v>131</v>
      </c>
      <c r="BC309" s="649">
        <f t="shared" si="163"/>
        <v>0</v>
      </c>
      <c r="BD309" s="649">
        <f t="shared" si="164"/>
        <v>391.69</v>
      </c>
      <c r="BE309" s="650">
        <f t="shared" si="165"/>
        <v>250.21</v>
      </c>
      <c r="BF309" s="651">
        <v>1.1200000000000001</v>
      </c>
      <c r="BG309" s="649">
        <f t="shared" si="166"/>
        <v>112.00000000000001</v>
      </c>
      <c r="BH309" s="649">
        <f t="shared" si="167"/>
        <v>0</v>
      </c>
      <c r="BI309" s="649">
        <f t="shared" si="168"/>
        <v>334.88000000000005</v>
      </c>
      <c r="BJ309" s="650">
        <f t="shared" si="169"/>
        <v>213.92000000000002</v>
      </c>
      <c r="BK309" s="674">
        <v>5.9322392664674801</v>
      </c>
      <c r="BL309" s="674">
        <v>0.18861680674615</v>
      </c>
      <c r="BM309" s="675">
        <v>0</v>
      </c>
      <c r="BN309" s="675">
        <v>0</v>
      </c>
      <c r="BO309" s="662">
        <v>20.938106646329501</v>
      </c>
      <c r="BP309" s="662">
        <v>6.1158706654628601</v>
      </c>
      <c r="BQ309" s="662">
        <v>20.898637036966601</v>
      </c>
      <c r="BR309" s="675">
        <v>4.3529578027370001E-2</v>
      </c>
      <c r="BS309" s="652">
        <f t="shared" si="170"/>
        <v>54.116999999999955</v>
      </c>
      <c r="BT309" s="650">
        <f t="shared" si="171"/>
        <v>8723921.622129919</v>
      </c>
      <c r="BV309" s="668"/>
      <c r="BW309" s="674"/>
      <c r="BX309" s="674"/>
      <c r="BY309" s="675"/>
      <c r="BZ309" s="675"/>
      <c r="CA309" s="662"/>
      <c r="CB309" s="662"/>
      <c r="CC309" s="662"/>
      <c r="CD309" s="675"/>
      <c r="CF309" s="671"/>
      <c r="CG309" s="661"/>
      <c r="CH309" s="661"/>
      <c r="CI309" s="661"/>
      <c r="CJ309" s="88"/>
      <c r="CK309" s="86"/>
      <c r="CL309" s="86"/>
      <c r="CM309" s="87"/>
      <c r="CN309" s="86"/>
      <c r="CO309" s="86"/>
      <c r="CP309" s="86"/>
      <c r="CQ309" s="87"/>
    </row>
    <row r="310" spans="1:95" ht="17.25" customHeight="1" x14ac:dyDescent="0.25">
      <c r="A310" s="664">
        <v>305</v>
      </c>
      <c r="B310" s="647" t="s">
        <v>253</v>
      </c>
      <c r="C310" s="648" t="s">
        <v>851</v>
      </c>
      <c r="D310" s="653">
        <v>1051</v>
      </c>
      <c r="E310" s="654">
        <v>25</v>
      </c>
      <c r="F310" s="567">
        <v>0</v>
      </c>
      <c r="G310" s="567">
        <v>70</v>
      </c>
      <c r="H310" s="569">
        <v>46</v>
      </c>
      <c r="I310" s="654">
        <v>25</v>
      </c>
      <c r="J310" s="567">
        <v>0</v>
      </c>
      <c r="K310" s="567">
        <v>69</v>
      </c>
      <c r="L310" s="569">
        <v>0</v>
      </c>
      <c r="M310" s="655">
        <v>0</v>
      </c>
      <c r="N310" s="656">
        <v>0</v>
      </c>
      <c r="O310" s="649">
        <v>179914.712063196</v>
      </c>
      <c r="P310" s="649">
        <f t="shared" si="138"/>
        <v>7196.5884825278399</v>
      </c>
      <c r="Q310" s="649">
        <f t="shared" si="139"/>
        <v>0</v>
      </c>
      <c r="R310" s="649">
        <f t="shared" si="140"/>
        <v>0</v>
      </c>
      <c r="S310" s="660">
        <v>0</v>
      </c>
      <c r="T310" s="649">
        <f t="shared" si="141"/>
        <v>0</v>
      </c>
      <c r="U310" s="649">
        <f t="shared" si="142"/>
        <v>0</v>
      </c>
      <c r="V310" s="650">
        <f t="shared" si="143"/>
        <v>0</v>
      </c>
      <c r="W310" s="655">
        <v>0</v>
      </c>
      <c r="X310" s="656">
        <v>0</v>
      </c>
      <c r="Y310" s="661">
        <v>0</v>
      </c>
      <c r="Z310" s="649">
        <f t="shared" si="144"/>
        <v>0</v>
      </c>
      <c r="AA310" s="649">
        <f t="shared" si="145"/>
        <v>0</v>
      </c>
      <c r="AB310" s="649">
        <f t="shared" si="146"/>
        <v>0</v>
      </c>
      <c r="AC310" s="661">
        <v>0</v>
      </c>
      <c r="AD310" s="649">
        <f t="shared" si="147"/>
        <v>0</v>
      </c>
      <c r="AE310" s="649">
        <f t="shared" si="148"/>
        <v>0</v>
      </c>
      <c r="AF310" s="650">
        <f t="shared" si="149"/>
        <v>0</v>
      </c>
      <c r="AG310" s="655">
        <v>0</v>
      </c>
      <c r="AH310" s="656">
        <v>0</v>
      </c>
      <c r="AI310" s="661">
        <v>944521.19714612095</v>
      </c>
      <c r="AJ310" s="649">
        <f t="shared" si="150"/>
        <v>13688.713002117694</v>
      </c>
      <c r="AK310" s="649">
        <f t="shared" si="151"/>
        <v>0</v>
      </c>
      <c r="AL310" s="649">
        <f t="shared" si="152"/>
        <v>0</v>
      </c>
      <c r="AM310" s="661">
        <v>911065.20020750305</v>
      </c>
      <c r="AN310" s="649">
        <f t="shared" si="153"/>
        <v>13203.843481268161</v>
      </c>
      <c r="AO310" s="649">
        <f t="shared" si="154"/>
        <v>0</v>
      </c>
      <c r="AP310" s="650">
        <f t="shared" si="155"/>
        <v>0</v>
      </c>
      <c r="AQ310" s="655">
        <v>0</v>
      </c>
      <c r="AR310" s="656">
        <v>0</v>
      </c>
      <c r="AS310" s="661">
        <v>0</v>
      </c>
      <c r="AT310" s="649">
        <f t="shared" si="156"/>
        <v>0</v>
      </c>
      <c r="AU310" s="649">
        <f t="shared" si="157"/>
        <v>0</v>
      </c>
      <c r="AV310" s="649">
        <f t="shared" si="158"/>
        <v>0</v>
      </c>
      <c r="AW310" s="661">
        <v>0</v>
      </c>
      <c r="AX310" s="649">
        <f t="shared" si="159"/>
        <v>0</v>
      </c>
      <c r="AY310" s="649">
        <f t="shared" si="160"/>
        <v>0</v>
      </c>
      <c r="AZ310" s="650">
        <f t="shared" si="161"/>
        <v>0</v>
      </c>
      <c r="BA310" s="651">
        <v>1.54</v>
      </c>
      <c r="BB310" s="649">
        <f t="shared" si="162"/>
        <v>38.5</v>
      </c>
      <c r="BC310" s="649">
        <f t="shared" si="163"/>
        <v>0</v>
      </c>
      <c r="BD310" s="649">
        <f t="shared" si="164"/>
        <v>107.8</v>
      </c>
      <c r="BE310" s="650">
        <f t="shared" si="165"/>
        <v>70.84</v>
      </c>
      <c r="BF310" s="651">
        <v>1.07</v>
      </c>
      <c r="BG310" s="649">
        <f t="shared" si="166"/>
        <v>26.75</v>
      </c>
      <c r="BH310" s="649">
        <f t="shared" si="167"/>
        <v>0</v>
      </c>
      <c r="BI310" s="649">
        <f t="shared" si="168"/>
        <v>74.900000000000006</v>
      </c>
      <c r="BJ310" s="650">
        <f t="shared" si="169"/>
        <v>49.220000000000006</v>
      </c>
      <c r="BK310" s="674">
        <v>1.11606280918728</v>
      </c>
      <c r="BL310" s="674">
        <v>0</v>
      </c>
      <c r="BM310" s="675">
        <v>0</v>
      </c>
      <c r="BN310" s="675">
        <v>0</v>
      </c>
      <c r="BO310" s="662">
        <v>5.8591371908127199</v>
      </c>
      <c r="BP310" s="662">
        <v>5.6516000000000002</v>
      </c>
      <c r="BQ310" s="662">
        <v>0</v>
      </c>
      <c r="BR310" s="675">
        <v>0</v>
      </c>
      <c r="BS310" s="652">
        <f t="shared" si="170"/>
        <v>12.626799999999999</v>
      </c>
      <c r="BT310" s="650">
        <f t="shared" si="171"/>
        <v>2035501.109416822</v>
      </c>
      <c r="BV310" s="668"/>
      <c r="BW310" s="674"/>
      <c r="BX310" s="674"/>
      <c r="BY310" s="675"/>
      <c r="BZ310" s="675"/>
      <c r="CA310" s="662"/>
      <c r="CB310" s="662"/>
      <c r="CC310" s="662"/>
      <c r="CD310" s="675"/>
      <c r="CF310" s="671"/>
      <c r="CG310" s="661"/>
      <c r="CH310" s="661"/>
      <c r="CI310" s="661"/>
      <c r="CJ310" s="88"/>
      <c r="CK310" s="86"/>
      <c r="CL310" s="86"/>
      <c r="CM310" s="87"/>
      <c r="CN310" s="86"/>
      <c r="CO310" s="86"/>
      <c r="CP310" s="86"/>
      <c r="CQ310" s="87"/>
    </row>
    <row r="311" spans="1:95" ht="17.25" customHeight="1" x14ac:dyDescent="0.25">
      <c r="A311" s="664">
        <v>306</v>
      </c>
      <c r="B311" s="647" t="s">
        <v>254</v>
      </c>
      <c r="C311" s="648" t="s">
        <v>852</v>
      </c>
      <c r="D311" s="653">
        <v>226</v>
      </c>
      <c r="E311" s="654">
        <v>0</v>
      </c>
      <c r="F311" s="567">
        <v>11</v>
      </c>
      <c r="G311" s="567">
        <v>10</v>
      </c>
      <c r="H311" s="569">
        <v>12</v>
      </c>
      <c r="I311" s="654">
        <v>0</v>
      </c>
      <c r="J311" s="567">
        <v>0</v>
      </c>
      <c r="K311" s="567">
        <v>0</v>
      </c>
      <c r="L311" s="569">
        <v>0</v>
      </c>
      <c r="M311" s="655">
        <v>0</v>
      </c>
      <c r="N311" s="656">
        <v>0</v>
      </c>
      <c r="O311" s="649">
        <v>0</v>
      </c>
      <c r="P311" s="649">
        <f t="shared" si="138"/>
        <v>0</v>
      </c>
      <c r="Q311" s="649">
        <f t="shared" si="139"/>
        <v>0</v>
      </c>
      <c r="R311" s="649">
        <f t="shared" si="140"/>
        <v>0</v>
      </c>
      <c r="S311" s="660">
        <v>0</v>
      </c>
      <c r="T311" s="649">
        <f t="shared" si="141"/>
        <v>0</v>
      </c>
      <c r="U311" s="649">
        <f t="shared" si="142"/>
        <v>0</v>
      </c>
      <c r="V311" s="650">
        <f t="shared" si="143"/>
        <v>0</v>
      </c>
      <c r="W311" s="655">
        <v>0</v>
      </c>
      <c r="X311" s="656">
        <v>0</v>
      </c>
      <c r="Y311" s="661">
        <v>0</v>
      </c>
      <c r="Z311" s="649">
        <f t="shared" si="144"/>
        <v>0</v>
      </c>
      <c r="AA311" s="649">
        <f t="shared" si="145"/>
        <v>0</v>
      </c>
      <c r="AB311" s="649">
        <f t="shared" si="146"/>
        <v>0</v>
      </c>
      <c r="AC311" s="661">
        <v>0</v>
      </c>
      <c r="AD311" s="649">
        <f t="shared" si="147"/>
        <v>0</v>
      </c>
      <c r="AE311" s="649">
        <f t="shared" si="148"/>
        <v>0</v>
      </c>
      <c r="AF311" s="650">
        <f t="shared" si="149"/>
        <v>0</v>
      </c>
      <c r="AG311" s="655">
        <v>0</v>
      </c>
      <c r="AH311" s="656">
        <v>0</v>
      </c>
      <c r="AI311" s="661">
        <v>0</v>
      </c>
      <c r="AJ311" s="649">
        <f t="shared" si="150"/>
        <v>0</v>
      </c>
      <c r="AK311" s="649">
        <f t="shared" si="151"/>
        <v>0</v>
      </c>
      <c r="AL311" s="649">
        <f t="shared" si="152"/>
        <v>0</v>
      </c>
      <c r="AM311" s="661">
        <v>0</v>
      </c>
      <c r="AN311" s="649">
        <f t="shared" si="153"/>
        <v>0</v>
      </c>
      <c r="AO311" s="649">
        <f t="shared" si="154"/>
        <v>0</v>
      </c>
      <c r="AP311" s="650">
        <f t="shared" si="155"/>
        <v>0</v>
      </c>
      <c r="AQ311" s="655">
        <v>0</v>
      </c>
      <c r="AR311" s="656">
        <v>0</v>
      </c>
      <c r="AS311" s="661">
        <v>0</v>
      </c>
      <c r="AT311" s="649">
        <f t="shared" si="156"/>
        <v>0</v>
      </c>
      <c r="AU311" s="649">
        <f t="shared" si="157"/>
        <v>0</v>
      </c>
      <c r="AV311" s="649">
        <f t="shared" si="158"/>
        <v>0</v>
      </c>
      <c r="AW311" s="661">
        <v>0</v>
      </c>
      <c r="AX311" s="649">
        <f t="shared" si="159"/>
        <v>0</v>
      </c>
      <c r="AY311" s="649">
        <f t="shared" si="160"/>
        <v>0</v>
      </c>
      <c r="AZ311" s="650">
        <f t="shared" si="161"/>
        <v>0</v>
      </c>
      <c r="BA311" s="651">
        <v>2.13</v>
      </c>
      <c r="BB311" s="649">
        <f t="shared" si="162"/>
        <v>0</v>
      </c>
      <c r="BC311" s="649">
        <f t="shared" si="163"/>
        <v>23.43</v>
      </c>
      <c r="BD311" s="649">
        <f t="shared" si="164"/>
        <v>21.299999999999997</v>
      </c>
      <c r="BE311" s="650">
        <f t="shared" si="165"/>
        <v>25.56</v>
      </c>
      <c r="BF311" s="651">
        <v>1</v>
      </c>
      <c r="BG311" s="649">
        <f t="shared" si="166"/>
        <v>0</v>
      </c>
      <c r="BH311" s="649">
        <f t="shared" si="167"/>
        <v>11</v>
      </c>
      <c r="BI311" s="649">
        <f t="shared" si="168"/>
        <v>10</v>
      </c>
      <c r="BJ311" s="650">
        <f t="shared" si="169"/>
        <v>12</v>
      </c>
      <c r="BK311" s="674">
        <v>0</v>
      </c>
      <c r="BL311" s="674">
        <v>0</v>
      </c>
      <c r="BM311" s="675">
        <v>0</v>
      </c>
      <c r="BN311" s="675">
        <v>0</v>
      </c>
      <c r="BO311" s="662">
        <v>0</v>
      </c>
      <c r="BP311" s="662">
        <v>0</v>
      </c>
      <c r="BQ311" s="662">
        <v>0</v>
      </c>
      <c r="BR311" s="675">
        <v>0</v>
      </c>
      <c r="BS311" s="652">
        <f t="shared" si="170"/>
        <v>0</v>
      </c>
      <c r="BT311" s="650">
        <f t="shared" si="171"/>
        <v>0</v>
      </c>
      <c r="BV311" s="668"/>
      <c r="BW311" s="674"/>
      <c r="BX311" s="674"/>
      <c r="BY311" s="675"/>
      <c r="BZ311" s="675"/>
      <c r="CA311" s="662"/>
      <c r="CB311" s="662"/>
      <c r="CC311" s="662"/>
      <c r="CD311" s="675"/>
      <c r="CF311" s="671"/>
      <c r="CG311" s="661"/>
      <c r="CH311" s="661"/>
      <c r="CI311" s="661"/>
      <c r="CJ311" s="88"/>
      <c r="CK311" s="86"/>
      <c r="CL311" s="86"/>
      <c r="CM311" s="87"/>
      <c r="CN311" s="86"/>
      <c r="CO311" s="86"/>
      <c r="CP311" s="86"/>
      <c r="CQ311" s="87"/>
    </row>
    <row r="312" spans="1:95" ht="17.25" customHeight="1" x14ac:dyDescent="0.25">
      <c r="A312" s="664">
        <v>308</v>
      </c>
      <c r="B312" s="647" t="s">
        <v>279</v>
      </c>
      <c r="C312" s="648" t="s">
        <v>853</v>
      </c>
      <c r="D312" s="653">
        <v>770</v>
      </c>
      <c r="E312" s="654">
        <v>19</v>
      </c>
      <c r="F312" s="567">
        <v>0</v>
      </c>
      <c r="G312" s="567">
        <v>53</v>
      </c>
      <c r="H312" s="569">
        <v>23</v>
      </c>
      <c r="I312" s="654">
        <v>18</v>
      </c>
      <c r="J312" s="567">
        <v>0</v>
      </c>
      <c r="K312" s="567">
        <v>53</v>
      </c>
      <c r="L312" s="569">
        <v>0</v>
      </c>
      <c r="M312" s="655">
        <v>0</v>
      </c>
      <c r="N312" s="656">
        <v>0</v>
      </c>
      <c r="O312" s="649">
        <v>213060.154612446</v>
      </c>
      <c r="P312" s="649">
        <f t="shared" si="138"/>
        <v>11836.675256246999</v>
      </c>
      <c r="Q312" s="649">
        <f t="shared" si="139"/>
        <v>0</v>
      </c>
      <c r="R312" s="649">
        <f t="shared" si="140"/>
        <v>0</v>
      </c>
      <c r="S312" s="660">
        <v>0</v>
      </c>
      <c r="T312" s="649">
        <f t="shared" si="141"/>
        <v>0</v>
      </c>
      <c r="U312" s="649">
        <f t="shared" si="142"/>
        <v>0</v>
      </c>
      <c r="V312" s="650">
        <f t="shared" si="143"/>
        <v>0</v>
      </c>
      <c r="W312" s="655">
        <v>0</v>
      </c>
      <c r="X312" s="656">
        <v>0</v>
      </c>
      <c r="Y312" s="661">
        <v>0</v>
      </c>
      <c r="Z312" s="649">
        <f t="shared" si="144"/>
        <v>0</v>
      </c>
      <c r="AA312" s="649">
        <f t="shared" si="145"/>
        <v>0</v>
      </c>
      <c r="AB312" s="649">
        <f t="shared" si="146"/>
        <v>0</v>
      </c>
      <c r="AC312" s="661">
        <v>0</v>
      </c>
      <c r="AD312" s="649">
        <f t="shared" si="147"/>
        <v>0</v>
      </c>
      <c r="AE312" s="649">
        <f t="shared" si="148"/>
        <v>0</v>
      </c>
      <c r="AF312" s="650">
        <f t="shared" si="149"/>
        <v>0</v>
      </c>
      <c r="AG312" s="655">
        <v>0</v>
      </c>
      <c r="AH312" s="656">
        <v>0</v>
      </c>
      <c r="AI312" s="661">
        <v>618160.29478771496</v>
      </c>
      <c r="AJ312" s="649">
        <f t="shared" si="150"/>
        <v>11663.401788447452</v>
      </c>
      <c r="AK312" s="649">
        <f t="shared" si="151"/>
        <v>0</v>
      </c>
      <c r="AL312" s="649">
        <f t="shared" si="152"/>
        <v>0</v>
      </c>
      <c r="AM312" s="661">
        <v>0</v>
      </c>
      <c r="AN312" s="649">
        <f t="shared" si="153"/>
        <v>0</v>
      </c>
      <c r="AO312" s="649">
        <f t="shared" si="154"/>
        <v>0</v>
      </c>
      <c r="AP312" s="650">
        <f t="shared" si="155"/>
        <v>0</v>
      </c>
      <c r="AQ312" s="655">
        <v>0</v>
      </c>
      <c r="AR312" s="656">
        <v>0</v>
      </c>
      <c r="AS312" s="661">
        <v>0</v>
      </c>
      <c r="AT312" s="649">
        <f t="shared" si="156"/>
        <v>0</v>
      </c>
      <c r="AU312" s="649">
        <f t="shared" si="157"/>
        <v>0</v>
      </c>
      <c r="AV312" s="649">
        <f t="shared" si="158"/>
        <v>0</v>
      </c>
      <c r="AW312" s="661">
        <v>0</v>
      </c>
      <c r="AX312" s="649">
        <f t="shared" si="159"/>
        <v>0</v>
      </c>
      <c r="AY312" s="649">
        <f t="shared" si="160"/>
        <v>0</v>
      </c>
      <c r="AZ312" s="650">
        <f t="shared" si="161"/>
        <v>0</v>
      </c>
      <c r="BA312" s="651">
        <v>1.39</v>
      </c>
      <c r="BB312" s="649">
        <f t="shared" si="162"/>
        <v>26.409999999999997</v>
      </c>
      <c r="BC312" s="649">
        <f t="shared" si="163"/>
        <v>0</v>
      </c>
      <c r="BD312" s="649">
        <f t="shared" si="164"/>
        <v>73.67</v>
      </c>
      <c r="BE312" s="650">
        <f t="shared" si="165"/>
        <v>31.97</v>
      </c>
      <c r="BF312" s="651">
        <v>1.1000000000000001</v>
      </c>
      <c r="BG312" s="649">
        <f t="shared" si="166"/>
        <v>20.900000000000002</v>
      </c>
      <c r="BH312" s="649">
        <f t="shared" si="167"/>
        <v>0</v>
      </c>
      <c r="BI312" s="649">
        <f t="shared" si="168"/>
        <v>58.300000000000004</v>
      </c>
      <c r="BJ312" s="650">
        <f t="shared" si="169"/>
        <v>25.3</v>
      </c>
      <c r="BK312" s="674">
        <v>1.3216735416229799</v>
      </c>
      <c r="BL312" s="674">
        <v>0</v>
      </c>
      <c r="BM312" s="675">
        <v>0</v>
      </c>
      <c r="BN312" s="675">
        <v>0</v>
      </c>
      <c r="BO312" s="662">
        <v>3.83462645837702</v>
      </c>
      <c r="BP312" s="662">
        <v>0</v>
      </c>
      <c r="BQ312" s="662">
        <v>0</v>
      </c>
      <c r="BR312" s="675">
        <v>0</v>
      </c>
      <c r="BS312" s="652">
        <f t="shared" si="170"/>
        <v>5.1562999999999999</v>
      </c>
      <c r="BT312" s="650">
        <f t="shared" si="171"/>
        <v>831220.44940016151</v>
      </c>
      <c r="BV312" s="668"/>
      <c r="BW312" s="674"/>
      <c r="BX312" s="674"/>
      <c r="BY312" s="675"/>
      <c r="BZ312" s="675"/>
      <c r="CA312" s="662"/>
      <c r="CB312" s="662"/>
      <c r="CC312" s="662"/>
      <c r="CD312" s="675"/>
      <c r="CF312" s="671"/>
      <c r="CG312" s="661"/>
      <c r="CH312" s="661"/>
      <c r="CI312" s="661"/>
      <c r="CJ312" s="88"/>
      <c r="CK312" s="86"/>
      <c r="CL312" s="86"/>
      <c r="CM312" s="87"/>
      <c r="CN312" s="86"/>
      <c r="CO312" s="86"/>
      <c r="CP312" s="86"/>
      <c r="CQ312" s="87"/>
    </row>
    <row r="313" spans="1:95" ht="17.25" customHeight="1" x14ac:dyDescent="0.25">
      <c r="A313" s="664">
        <v>309</v>
      </c>
      <c r="B313" s="647" t="s">
        <v>478</v>
      </c>
      <c r="C313" s="648" t="s">
        <v>854</v>
      </c>
      <c r="D313" s="653">
        <v>1211</v>
      </c>
      <c r="E313" s="654">
        <v>19</v>
      </c>
      <c r="F313" s="567">
        <v>0</v>
      </c>
      <c r="G313" s="567">
        <v>54</v>
      </c>
      <c r="H313" s="569">
        <v>34</v>
      </c>
      <c r="I313" s="654">
        <v>19</v>
      </c>
      <c r="J313" s="567">
        <v>0</v>
      </c>
      <c r="K313" s="567">
        <v>54</v>
      </c>
      <c r="L313" s="569">
        <v>0</v>
      </c>
      <c r="M313" s="655">
        <v>0</v>
      </c>
      <c r="N313" s="656">
        <v>0</v>
      </c>
      <c r="O313" s="649">
        <v>126187.75329401701</v>
      </c>
      <c r="P313" s="649">
        <f t="shared" si="138"/>
        <v>6641.4606996851053</v>
      </c>
      <c r="Q313" s="649">
        <f t="shared" si="139"/>
        <v>0</v>
      </c>
      <c r="R313" s="649">
        <f t="shared" si="140"/>
        <v>0</v>
      </c>
      <c r="S313" s="660">
        <v>0</v>
      </c>
      <c r="T313" s="649">
        <f t="shared" si="141"/>
        <v>0</v>
      </c>
      <c r="U313" s="649">
        <f t="shared" si="142"/>
        <v>0</v>
      </c>
      <c r="V313" s="650">
        <f t="shared" si="143"/>
        <v>0</v>
      </c>
      <c r="W313" s="655">
        <v>0</v>
      </c>
      <c r="X313" s="656">
        <v>0</v>
      </c>
      <c r="Y313" s="661">
        <v>0</v>
      </c>
      <c r="Z313" s="649">
        <f t="shared" si="144"/>
        <v>0</v>
      </c>
      <c r="AA313" s="649">
        <f t="shared" si="145"/>
        <v>0</v>
      </c>
      <c r="AB313" s="649">
        <f t="shared" si="146"/>
        <v>0</v>
      </c>
      <c r="AC313" s="661">
        <v>0</v>
      </c>
      <c r="AD313" s="649">
        <f t="shared" si="147"/>
        <v>0</v>
      </c>
      <c r="AE313" s="649">
        <f t="shared" si="148"/>
        <v>0</v>
      </c>
      <c r="AF313" s="650">
        <f t="shared" si="149"/>
        <v>0</v>
      </c>
      <c r="AG313" s="655">
        <v>0</v>
      </c>
      <c r="AH313" s="656">
        <v>0</v>
      </c>
      <c r="AI313" s="661">
        <v>784419.938313658</v>
      </c>
      <c r="AJ313" s="649">
        <f t="shared" si="150"/>
        <v>14526.295153956629</v>
      </c>
      <c r="AK313" s="649">
        <f t="shared" si="151"/>
        <v>0</v>
      </c>
      <c r="AL313" s="649">
        <f t="shared" si="152"/>
        <v>0</v>
      </c>
      <c r="AM313" s="661">
        <v>74932.840017851995</v>
      </c>
      <c r="AN313" s="649">
        <f t="shared" si="153"/>
        <v>1387.6451855157777</v>
      </c>
      <c r="AO313" s="649">
        <f t="shared" si="154"/>
        <v>0</v>
      </c>
      <c r="AP313" s="650">
        <f t="shared" si="155"/>
        <v>0</v>
      </c>
      <c r="AQ313" s="655">
        <v>0</v>
      </c>
      <c r="AR313" s="656">
        <v>0</v>
      </c>
      <c r="AS313" s="661">
        <v>3580.0458097440001</v>
      </c>
      <c r="AT313" s="649">
        <f t="shared" si="156"/>
        <v>0</v>
      </c>
      <c r="AU313" s="649">
        <f t="shared" si="157"/>
        <v>0</v>
      </c>
      <c r="AV313" s="649">
        <f t="shared" si="158"/>
        <v>0</v>
      </c>
      <c r="AW313" s="661">
        <v>0</v>
      </c>
      <c r="AX313" s="649">
        <f t="shared" si="159"/>
        <v>0</v>
      </c>
      <c r="AY313" s="649">
        <f t="shared" si="160"/>
        <v>0</v>
      </c>
      <c r="AZ313" s="650">
        <f t="shared" si="161"/>
        <v>0</v>
      </c>
      <c r="BA313" s="651">
        <v>1.57</v>
      </c>
      <c r="BB313" s="649">
        <f t="shared" si="162"/>
        <v>29.830000000000002</v>
      </c>
      <c r="BC313" s="649">
        <f t="shared" si="163"/>
        <v>0</v>
      </c>
      <c r="BD313" s="649">
        <f t="shared" si="164"/>
        <v>84.78</v>
      </c>
      <c r="BE313" s="650">
        <f t="shared" si="165"/>
        <v>53.38</v>
      </c>
      <c r="BF313" s="651">
        <v>1.06</v>
      </c>
      <c r="BG313" s="649">
        <f t="shared" si="166"/>
        <v>20.14</v>
      </c>
      <c r="BH313" s="649">
        <f t="shared" si="167"/>
        <v>0</v>
      </c>
      <c r="BI313" s="649">
        <f t="shared" si="168"/>
        <v>57.24</v>
      </c>
      <c r="BJ313" s="650">
        <f t="shared" si="169"/>
        <v>36.04</v>
      </c>
      <c r="BK313" s="674">
        <v>0.78277900017917001</v>
      </c>
      <c r="BL313" s="674">
        <v>0</v>
      </c>
      <c r="BM313" s="675">
        <v>0</v>
      </c>
      <c r="BN313" s="675">
        <v>0</v>
      </c>
      <c r="BO313" s="662">
        <v>4.8659829421250702</v>
      </c>
      <c r="BP313" s="662">
        <v>0.46483000179179002</v>
      </c>
      <c r="BQ313" s="662">
        <v>2.2208055903949999E-2</v>
      </c>
      <c r="BR313" s="675">
        <v>0</v>
      </c>
      <c r="BS313" s="652">
        <f t="shared" si="170"/>
        <v>6.1357999999999802</v>
      </c>
      <c r="BT313" s="650">
        <f t="shared" si="171"/>
        <v>989120.5774352724</v>
      </c>
      <c r="BV313" s="668"/>
      <c r="BW313" s="674"/>
      <c r="BX313" s="674"/>
      <c r="BY313" s="675"/>
      <c r="BZ313" s="675"/>
      <c r="CA313" s="662"/>
      <c r="CB313" s="662"/>
      <c r="CC313" s="662"/>
      <c r="CD313" s="675"/>
      <c r="CF313" s="671"/>
      <c r="CG313" s="661"/>
      <c r="CH313" s="661"/>
      <c r="CI313" s="661"/>
      <c r="CJ313" s="88"/>
      <c r="CK313" s="86"/>
      <c r="CL313" s="86"/>
      <c r="CM313" s="87"/>
      <c r="CN313" s="86"/>
      <c r="CO313" s="86"/>
      <c r="CP313" s="86"/>
      <c r="CQ313" s="87"/>
    </row>
    <row r="314" spans="1:95" ht="17.25" customHeight="1" x14ac:dyDescent="0.25">
      <c r="A314" s="664">
        <v>310</v>
      </c>
      <c r="B314" s="647" t="s">
        <v>255</v>
      </c>
      <c r="C314" s="648" t="s">
        <v>855</v>
      </c>
      <c r="D314" s="653">
        <v>1080</v>
      </c>
      <c r="E314" s="654">
        <v>18</v>
      </c>
      <c r="F314" s="567">
        <v>0</v>
      </c>
      <c r="G314" s="567">
        <v>57</v>
      </c>
      <c r="H314" s="569">
        <v>50</v>
      </c>
      <c r="I314" s="654">
        <v>14</v>
      </c>
      <c r="J314" s="567">
        <v>0</v>
      </c>
      <c r="K314" s="567">
        <v>52</v>
      </c>
      <c r="L314" s="569">
        <v>0</v>
      </c>
      <c r="M314" s="655">
        <v>0</v>
      </c>
      <c r="N314" s="656">
        <v>0</v>
      </c>
      <c r="O314" s="649">
        <v>192243.98553799299</v>
      </c>
      <c r="P314" s="649">
        <f t="shared" si="138"/>
        <v>13731.713252713786</v>
      </c>
      <c r="Q314" s="649">
        <f t="shared" si="139"/>
        <v>0</v>
      </c>
      <c r="R314" s="649">
        <f t="shared" si="140"/>
        <v>0</v>
      </c>
      <c r="S314" s="660">
        <v>0</v>
      </c>
      <c r="T314" s="649">
        <f t="shared" si="141"/>
        <v>0</v>
      </c>
      <c r="U314" s="649">
        <f t="shared" si="142"/>
        <v>0</v>
      </c>
      <c r="V314" s="650">
        <f t="shared" si="143"/>
        <v>0</v>
      </c>
      <c r="W314" s="655">
        <v>0</v>
      </c>
      <c r="X314" s="656">
        <v>0</v>
      </c>
      <c r="Y314" s="661">
        <v>0</v>
      </c>
      <c r="Z314" s="649">
        <f t="shared" si="144"/>
        <v>0</v>
      </c>
      <c r="AA314" s="649">
        <f t="shared" si="145"/>
        <v>0</v>
      </c>
      <c r="AB314" s="649">
        <f t="shared" si="146"/>
        <v>0</v>
      </c>
      <c r="AC314" s="661">
        <v>0</v>
      </c>
      <c r="AD314" s="649">
        <f t="shared" si="147"/>
        <v>0</v>
      </c>
      <c r="AE314" s="649">
        <f t="shared" si="148"/>
        <v>0</v>
      </c>
      <c r="AF314" s="650">
        <f t="shared" si="149"/>
        <v>0</v>
      </c>
      <c r="AG314" s="655">
        <v>2</v>
      </c>
      <c r="AH314" s="656">
        <v>0</v>
      </c>
      <c r="AI314" s="661">
        <v>637892.51576897001</v>
      </c>
      <c r="AJ314" s="649">
        <f t="shared" si="150"/>
        <v>12267.163764787885</v>
      </c>
      <c r="AK314" s="649">
        <f t="shared" si="151"/>
        <v>24534.32752957577</v>
      </c>
      <c r="AL314" s="649">
        <f t="shared" si="152"/>
        <v>0</v>
      </c>
      <c r="AM314" s="661">
        <v>102320.579441895</v>
      </c>
      <c r="AN314" s="649">
        <f t="shared" si="153"/>
        <v>1967.7034508056729</v>
      </c>
      <c r="AO314" s="649">
        <f t="shared" si="154"/>
        <v>3935.4069016113458</v>
      </c>
      <c r="AP314" s="650">
        <f t="shared" si="155"/>
        <v>0</v>
      </c>
      <c r="AQ314" s="655">
        <v>0</v>
      </c>
      <c r="AR314" s="656">
        <v>0</v>
      </c>
      <c r="AS314" s="661">
        <v>0</v>
      </c>
      <c r="AT314" s="649">
        <f t="shared" si="156"/>
        <v>0</v>
      </c>
      <c r="AU314" s="649">
        <f t="shared" si="157"/>
        <v>0</v>
      </c>
      <c r="AV314" s="649">
        <f t="shared" si="158"/>
        <v>0</v>
      </c>
      <c r="AW314" s="661">
        <v>0</v>
      </c>
      <c r="AX314" s="649">
        <f t="shared" si="159"/>
        <v>0</v>
      </c>
      <c r="AY314" s="649">
        <f t="shared" si="160"/>
        <v>0</v>
      </c>
      <c r="AZ314" s="650">
        <f t="shared" si="161"/>
        <v>0</v>
      </c>
      <c r="BA314" s="651">
        <v>1.78</v>
      </c>
      <c r="BB314" s="649">
        <f t="shared" si="162"/>
        <v>32.04</v>
      </c>
      <c r="BC314" s="649">
        <f t="shared" si="163"/>
        <v>0</v>
      </c>
      <c r="BD314" s="649">
        <f t="shared" si="164"/>
        <v>101.46000000000001</v>
      </c>
      <c r="BE314" s="650">
        <f t="shared" si="165"/>
        <v>89</v>
      </c>
      <c r="BF314" s="651">
        <v>1.03</v>
      </c>
      <c r="BG314" s="649">
        <f t="shared" si="166"/>
        <v>18.54</v>
      </c>
      <c r="BH314" s="649">
        <f t="shared" si="167"/>
        <v>0</v>
      </c>
      <c r="BI314" s="649">
        <f t="shared" si="168"/>
        <v>58.71</v>
      </c>
      <c r="BJ314" s="650">
        <f t="shared" si="169"/>
        <v>51.5</v>
      </c>
      <c r="BK314" s="674">
        <v>1.1925448457685199</v>
      </c>
      <c r="BL314" s="674">
        <v>0</v>
      </c>
      <c r="BM314" s="675">
        <v>0</v>
      </c>
      <c r="BN314" s="675">
        <v>0</v>
      </c>
      <c r="BO314" s="662">
        <v>3.9570311118225301</v>
      </c>
      <c r="BP314" s="662">
        <v>0.63472404240893998</v>
      </c>
      <c r="BQ314" s="662">
        <v>0</v>
      </c>
      <c r="BR314" s="675">
        <v>0</v>
      </c>
      <c r="BS314" s="652">
        <f t="shared" si="170"/>
        <v>5.7842999999999902</v>
      </c>
      <c r="BT314" s="650">
        <f t="shared" si="171"/>
        <v>932457.08074885991</v>
      </c>
      <c r="BV314" s="668"/>
      <c r="BW314" s="674"/>
      <c r="BX314" s="674"/>
      <c r="BY314" s="675"/>
      <c r="BZ314" s="675"/>
      <c r="CA314" s="662"/>
      <c r="CB314" s="662"/>
      <c r="CC314" s="662"/>
      <c r="CD314" s="675"/>
      <c r="CF314" s="671"/>
      <c r="CG314" s="661"/>
      <c r="CH314" s="661"/>
      <c r="CI314" s="661"/>
      <c r="CJ314" s="88"/>
      <c r="CK314" s="86"/>
      <c r="CL314" s="86"/>
      <c r="CM314" s="87"/>
      <c r="CN314" s="86"/>
      <c r="CO314" s="86"/>
      <c r="CP314" s="86"/>
      <c r="CQ314" s="87"/>
    </row>
    <row r="315" spans="1:95" ht="17.25" customHeight="1" x14ac:dyDescent="0.25">
      <c r="A315" s="664">
        <v>311</v>
      </c>
      <c r="B315" s="647" t="s">
        <v>256</v>
      </c>
      <c r="C315" s="648" t="s">
        <v>856</v>
      </c>
      <c r="D315" s="653">
        <v>1352</v>
      </c>
      <c r="E315" s="654">
        <v>25</v>
      </c>
      <c r="F315" s="567">
        <v>1</v>
      </c>
      <c r="G315" s="567">
        <v>80</v>
      </c>
      <c r="H315" s="569">
        <v>36</v>
      </c>
      <c r="I315" s="654">
        <v>25</v>
      </c>
      <c r="J315" s="567">
        <v>0</v>
      </c>
      <c r="K315" s="567">
        <v>80</v>
      </c>
      <c r="L315" s="569">
        <v>19</v>
      </c>
      <c r="M315" s="655">
        <v>0</v>
      </c>
      <c r="N315" s="656">
        <v>0</v>
      </c>
      <c r="O315" s="649">
        <v>269819.238942692</v>
      </c>
      <c r="P315" s="649">
        <f t="shared" si="138"/>
        <v>10792.769557707679</v>
      </c>
      <c r="Q315" s="649">
        <f t="shared" si="139"/>
        <v>0</v>
      </c>
      <c r="R315" s="649">
        <f t="shared" si="140"/>
        <v>0</v>
      </c>
      <c r="S315" s="660">
        <v>0</v>
      </c>
      <c r="T315" s="649">
        <f t="shared" si="141"/>
        <v>0</v>
      </c>
      <c r="U315" s="649">
        <f t="shared" si="142"/>
        <v>0</v>
      </c>
      <c r="V315" s="650">
        <f t="shared" si="143"/>
        <v>0</v>
      </c>
      <c r="W315" s="655">
        <v>0</v>
      </c>
      <c r="X315" s="656">
        <v>0</v>
      </c>
      <c r="Y315" s="661">
        <v>0</v>
      </c>
      <c r="Z315" s="649">
        <f t="shared" si="144"/>
        <v>0</v>
      </c>
      <c r="AA315" s="649">
        <f t="shared" si="145"/>
        <v>0</v>
      </c>
      <c r="AB315" s="649">
        <f t="shared" si="146"/>
        <v>0</v>
      </c>
      <c r="AC315" s="661">
        <v>0</v>
      </c>
      <c r="AD315" s="649">
        <f t="shared" si="147"/>
        <v>0</v>
      </c>
      <c r="AE315" s="649">
        <f t="shared" si="148"/>
        <v>0</v>
      </c>
      <c r="AF315" s="650">
        <f t="shared" si="149"/>
        <v>0</v>
      </c>
      <c r="AG315" s="655">
        <v>0</v>
      </c>
      <c r="AH315" s="656">
        <v>0</v>
      </c>
      <c r="AI315" s="661">
        <v>900809.03443690797</v>
      </c>
      <c r="AJ315" s="649">
        <f t="shared" si="150"/>
        <v>11260.11293046135</v>
      </c>
      <c r="AK315" s="649">
        <f t="shared" si="151"/>
        <v>0</v>
      </c>
      <c r="AL315" s="649">
        <f t="shared" si="152"/>
        <v>0</v>
      </c>
      <c r="AM315" s="661">
        <v>168220.95934339601</v>
      </c>
      <c r="AN315" s="649">
        <f t="shared" si="153"/>
        <v>2102.7619917924503</v>
      </c>
      <c r="AO315" s="649">
        <f t="shared" si="154"/>
        <v>0</v>
      </c>
      <c r="AP315" s="650">
        <f t="shared" si="155"/>
        <v>0</v>
      </c>
      <c r="AQ315" s="655">
        <v>0</v>
      </c>
      <c r="AR315" s="656">
        <v>0</v>
      </c>
      <c r="AS315" s="661">
        <v>327379.97951155499</v>
      </c>
      <c r="AT315" s="649">
        <f t="shared" si="156"/>
        <v>17230.525237450263</v>
      </c>
      <c r="AU315" s="649">
        <f t="shared" si="157"/>
        <v>0</v>
      </c>
      <c r="AV315" s="649">
        <f t="shared" si="158"/>
        <v>0</v>
      </c>
      <c r="AW315" s="661">
        <v>0</v>
      </c>
      <c r="AX315" s="649">
        <f t="shared" si="159"/>
        <v>0</v>
      </c>
      <c r="AY315" s="649">
        <f t="shared" si="160"/>
        <v>0</v>
      </c>
      <c r="AZ315" s="650">
        <f t="shared" si="161"/>
        <v>0</v>
      </c>
      <c r="BA315" s="651">
        <v>1.54</v>
      </c>
      <c r="BB315" s="649">
        <f t="shared" si="162"/>
        <v>38.5</v>
      </c>
      <c r="BC315" s="649">
        <f t="shared" si="163"/>
        <v>1.54</v>
      </c>
      <c r="BD315" s="649">
        <f t="shared" si="164"/>
        <v>123.2</v>
      </c>
      <c r="BE315" s="650">
        <f t="shared" si="165"/>
        <v>55.44</v>
      </c>
      <c r="BF315" s="651">
        <v>1.02</v>
      </c>
      <c r="BG315" s="649">
        <f t="shared" si="166"/>
        <v>25.5</v>
      </c>
      <c r="BH315" s="649">
        <f t="shared" si="167"/>
        <v>1.02</v>
      </c>
      <c r="BI315" s="649">
        <f t="shared" si="168"/>
        <v>81.599999999999994</v>
      </c>
      <c r="BJ315" s="650">
        <f t="shared" si="169"/>
        <v>36.72</v>
      </c>
      <c r="BK315" s="674">
        <v>1.67376649932541</v>
      </c>
      <c r="BL315" s="674">
        <v>0</v>
      </c>
      <c r="BM315" s="675">
        <v>0</v>
      </c>
      <c r="BN315" s="675">
        <v>0</v>
      </c>
      <c r="BO315" s="662">
        <v>5.5879780479641896</v>
      </c>
      <c r="BP315" s="662">
        <v>1.0435230910022699</v>
      </c>
      <c r="BQ315" s="662">
        <v>2.0308323617081401</v>
      </c>
      <c r="BR315" s="675">
        <v>0</v>
      </c>
      <c r="BS315" s="652">
        <f t="shared" si="170"/>
        <v>10.336100000000009</v>
      </c>
      <c r="BT315" s="650">
        <f t="shared" si="171"/>
        <v>1666229.2122345513</v>
      </c>
      <c r="BV315" s="668"/>
      <c r="BW315" s="674"/>
      <c r="BX315" s="674"/>
      <c r="BY315" s="675"/>
      <c r="BZ315" s="675"/>
      <c r="CA315" s="662"/>
      <c r="CB315" s="662"/>
      <c r="CC315" s="662"/>
      <c r="CD315" s="675"/>
      <c r="CF315" s="671"/>
      <c r="CG315" s="661"/>
      <c r="CH315" s="661"/>
      <c r="CI315" s="661"/>
      <c r="CJ315" s="88"/>
      <c r="CK315" s="86"/>
      <c r="CL315" s="86"/>
      <c r="CM315" s="87"/>
      <c r="CN315" s="86"/>
      <c r="CO315" s="86"/>
      <c r="CP315" s="86"/>
      <c r="CQ315" s="87"/>
    </row>
    <row r="316" spans="1:95" ht="17.25" customHeight="1" x14ac:dyDescent="0.25">
      <c r="A316" s="664">
        <v>312</v>
      </c>
      <c r="B316" s="647" t="s">
        <v>257</v>
      </c>
      <c r="C316" s="648" t="s">
        <v>857</v>
      </c>
      <c r="D316" s="653">
        <v>5060</v>
      </c>
      <c r="E316" s="654">
        <v>97</v>
      </c>
      <c r="F316" s="567">
        <v>0</v>
      </c>
      <c r="G316" s="567">
        <v>284</v>
      </c>
      <c r="H316" s="569">
        <v>158</v>
      </c>
      <c r="I316" s="654">
        <v>98</v>
      </c>
      <c r="J316" s="567">
        <v>0</v>
      </c>
      <c r="K316" s="567">
        <v>298</v>
      </c>
      <c r="L316" s="569">
        <v>277</v>
      </c>
      <c r="M316" s="655">
        <v>1</v>
      </c>
      <c r="N316" s="656">
        <v>0</v>
      </c>
      <c r="O316" s="649">
        <v>1020950.18465954</v>
      </c>
      <c r="P316" s="649">
        <f t="shared" si="138"/>
        <v>10417.859027138164</v>
      </c>
      <c r="Q316" s="649">
        <f t="shared" si="139"/>
        <v>10417.859027138164</v>
      </c>
      <c r="R316" s="649">
        <f t="shared" si="140"/>
        <v>0</v>
      </c>
      <c r="S316" s="660">
        <v>85740.472440829995</v>
      </c>
      <c r="T316" s="649">
        <f t="shared" si="141"/>
        <v>874.90278000846934</v>
      </c>
      <c r="U316" s="649">
        <f t="shared" si="142"/>
        <v>874.90278000846934</v>
      </c>
      <c r="V316" s="650">
        <f t="shared" si="143"/>
        <v>0</v>
      </c>
      <c r="W316" s="655">
        <v>0</v>
      </c>
      <c r="X316" s="656">
        <v>0</v>
      </c>
      <c r="Y316" s="661">
        <v>0</v>
      </c>
      <c r="Z316" s="649">
        <f t="shared" si="144"/>
        <v>0</v>
      </c>
      <c r="AA316" s="649">
        <f t="shared" si="145"/>
        <v>0</v>
      </c>
      <c r="AB316" s="649">
        <f t="shared" si="146"/>
        <v>0</v>
      </c>
      <c r="AC316" s="661">
        <v>0</v>
      </c>
      <c r="AD316" s="649">
        <f t="shared" si="147"/>
        <v>0</v>
      </c>
      <c r="AE316" s="649">
        <f t="shared" si="148"/>
        <v>0</v>
      </c>
      <c r="AF316" s="650">
        <f t="shared" si="149"/>
        <v>0</v>
      </c>
      <c r="AG316" s="655">
        <v>14</v>
      </c>
      <c r="AH316" s="656">
        <v>0</v>
      </c>
      <c r="AI316" s="661">
        <v>3582956.26337568</v>
      </c>
      <c r="AJ316" s="649">
        <f t="shared" si="150"/>
        <v>12023.343165690201</v>
      </c>
      <c r="AK316" s="649">
        <f t="shared" si="151"/>
        <v>168326.80431966283</v>
      </c>
      <c r="AL316" s="649">
        <f t="shared" si="152"/>
        <v>0</v>
      </c>
      <c r="AM316" s="661">
        <v>1039489.99123882</v>
      </c>
      <c r="AN316" s="649">
        <f t="shared" si="153"/>
        <v>3488.2214471101342</v>
      </c>
      <c r="AO316" s="649">
        <f t="shared" si="154"/>
        <v>48835.100259541883</v>
      </c>
      <c r="AP316" s="650">
        <f t="shared" si="155"/>
        <v>0</v>
      </c>
      <c r="AQ316" s="655">
        <v>5</v>
      </c>
      <c r="AR316" s="656">
        <v>12</v>
      </c>
      <c r="AS316" s="661">
        <v>3791092.8451076099</v>
      </c>
      <c r="AT316" s="649">
        <f t="shared" si="156"/>
        <v>13686.255758511226</v>
      </c>
      <c r="AU316" s="649">
        <f t="shared" si="157"/>
        <v>68431.278792556128</v>
      </c>
      <c r="AV316" s="649">
        <f t="shared" si="158"/>
        <v>164235.06910213473</v>
      </c>
      <c r="AW316" s="661">
        <v>42843.592195416997</v>
      </c>
      <c r="AX316" s="649">
        <f t="shared" si="159"/>
        <v>154.67000792569314</v>
      </c>
      <c r="AY316" s="649">
        <f t="shared" si="160"/>
        <v>773.35003962846577</v>
      </c>
      <c r="AZ316" s="650">
        <f t="shared" si="161"/>
        <v>1856.0400951083177</v>
      </c>
      <c r="BA316" s="651">
        <v>1.44</v>
      </c>
      <c r="BB316" s="649">
        <f t="shared" si="162"/>
        <v>139.68</v>
      </c>
      <c r="BC316" s="649">
        <f t="shared" si="163"/>
        <v>0</v>
      </c>
      <c r="BD316" s="649">
        <f t="shared" si="164"/>
        <v>408.96</v>
      </c>
      <c r="BE316" s="650">
        <f t="shared" si="165"/>
        <v>227.51999999999998</v>
      </c>
      <c r="BF316" s="651">
        <v>1.31</v>
      </c>
      <c r="BG316" s="649">
        <f t="shared" si="166"/>
        <v>127.07000000000001</v>
      </c>
      <c r="BH316" s="649">
        <f t="shared" si="167"/>
        <v>0</v>
      </c>
      <c r="BI316" s="649">
        <f t="shared" si="168"/>
        <v>372.04</v>
      </c>
      <c r="BJ316" s="650">
        <f t="shared" si="169"/>
        <v>206.98000000000002</v>
      </c>
      <c r="BK316" s="674">
        <v>6.3332482266995598</v>
      </c>
      <c r="BL316" s="674">
        <v>0.53187286040145998</v>
      </c>
      <c r="BM316" s="675">
        <v>0</v>
      </c>
      <c r="BN316" s="675">
        <v>0</v>
      </c>
      <c r="BO316" s="662">
        <v>22.226110286598601</v>
      </c>
      <c r="BP316" s="662">
        <v>6.4482559899635001</v>
      </c>
      <c r="BQ316" s="662">
        <v>23.517241486701799</v>
      </c>
      <c r="BR316" s="675">
        <v>0.26577114963503001</v>
      </c>
      <c r="BS316" s="652">
        <f t="shared" si="170"/>
        <v>59.322499999999948</v>
      </c>
      <c r="BT316" s="650">
        <f t="shared" si="171"/>
        <v>9563073.3490179088</v>
      </c>
      <c r="BV316" s="668"/>
      <c r="BW316" s="674"/>
      <c r="BX316" s="674"/>
      <c r="BY316" s="675"/>
      <c r="BZ316" s="675"/>
      <c r="CA316" s="662"/>
      <c r="CB316" s="662"/>
      <c r="CC316" s="662"/>
      <c r="CD316" s="675"/>
      <c r="CF316" s="671"/>
      <c r="CG316" s="661"/>
      <c r="CH316" s="661"/>
      <c r="CI316" s="661"/>
      <c r="CJ316" s="88"/>
      <c r="CK316" s="86"/>
      <c r="CL316" s="86"/>
      <c r="CM316" s="87"/>
      <c r="CN316" s="86"/>
      <c r="CO316" s="86"/>
      <c r="CP316" s="86"/>
      <c r="CQ316" s="87"/>
    </row>
    <row r="317" spans="1:95" ht="17.25" customHeight="1" x14ac:dyDescent="0.25">
      <c r="A317" s="664">
        <v>313</v>
      </c>
      <c r="B317" s="647" t="s">
        <v>258</v>
      </c>
      <c r="C317" s="648" t="s">
        <v>858</v>
      </c>
      <c r="D317" s="653">
        <v>4360</v>
      </c>
      <c r="E317" s="654">
        <v>84</v>
      </c>
      <c r="F317" s="567">
        <v>1</v>
      </c>
      <c r="G317" s="567">
        <v>233</v>
      </c>
      <c r="H317" s="569">
        <v>127</v>
      </c>
      <c r="I317" s="654">
        <v>71</v>
      </c>
      <c r="J317" s="567">
        <v>0</v>
      </c>
      <c r="K317" s="567">
        <v>206</v>
      </c>
      <c r="L317" s="569">
        <v>137</v>
      </c>
      <c r="M317" s="655">
        <v>2</v>
      </c>
      <c r="N317" s="656">
        <v>0</v>
      </c>
      <c r="O317" s="649">
        <v>769326.67462541501</v>
      </c>
      <c r="P317" s="649">
        <f t="shared" si="138"/>
        <v>10835.586966555142</v>
      </c>
      <c r="Q317" s="649">
        <f t="shared" si="139"/>
        <v>21671.173933110284</v>
      </c>
      <c r="R317" s="649">
        <f t="shared" si="140"/>
        <v>0</v>
      </c>
      <c r="S317" s="660">
        <v>0</v>
      </c>
      <c r="T317" s="649">
        <f t="shared" si="141"/>
        <v>0</v>
      </c>
      <c r="U317" s="649">
        <f t="shared" si="142"/>
        <v>0</v>
      </c>
      <c r="V317" s="650">
        <f t="shared" si="143"/>
        <v>0</v>
      </c>
      <c r="W317" s="655">
        <v>0</v>
      </c>
      <c r="X317" s="656">
        <v>0</v>
      </c>
      <c r="Y317" s="661">
        <v>0</v>
      </c>
      <c r="Z317" s="649">
        <f t="shared" si="144"/>
        <v>0</v>
      </c>
      <c r="AA317" s="649">
        <f t="shared" si="145"/>
        <v>0</v>
      </c>
      <c r="AB317" s="649">
        <f t="shared" si="146"/>
        <v>0</v>
      </c>
      <c r="AC317" s="661">
        <v>0</v>
      </c>
      <c r="AD317" s="649">
        <f t="shared" si="147"/>
        <v>0</v>
      </c>
      <c r="AE317" s="649">
        <f t="shared" si="148"/>
        <v>0</v>
      </c>
      <c r="AF317" s="650">
        <f t="shared" si="149"/>
        <v>0</v>
      </c>
      <c r="AG317" s="655">
        <v>2</v>
      </c>
      <c r="AH317" s="656">
        <v>0</v>
      </c>
      <c r="AI317" s="661">
        <v>2410689.0643708701</v>
      </c>
      <c r="AJ317" s="649">
        <f t="shared" si="150"/>
        <v>11702.37409888772</v>
      </c>
      <c r="AK317" s="649">
        <f t="shared" si="151"/>
        <v>23404.74819777544</v>
      </c>
      <c r="AL317" s="649">
        <f t="shared" si="152"/>
        <v>0</v>
      </c>
      <c r="AM317" s="661">
        <v>413064.00965442997</v>
      </c>
      <c r="AN317" s="649">
        <f t="shared" si="153"/>
        <v>2005.1650954098543</v>
      </c>
      <c r="AO317" s="649">
        <f t="shared" si="154"/>
        <v>4010.3301908197086</v>
      </c>
      <c r="AP317" s="650">
        <f t="shared" si="155"/>
        <v>0</v>
      </c>
      <c r="AQ317" s="655">
        <v>0</v>
      </c>
      <c r="AR317" s="656">
        <v>0</v>
      </c>
      <c r="AS317" s="661">
        <v>2224883.0597732598</v>
      </c>
      <c r="AT317" s="649">
        <f t="shared" si="156"/>
        <v>16240.022334111385</v>
      </c>
      <c r="AU317" s="649">
        <f t="shared" si="157"/>
        <v>0</v>
      </c>
      <c r="AV317" s="649">
        <f t="shared" si="158"/>
        <v>0</v>
      </c>
      <c r="AW317" s="661">
        <v>0</v>
      </c>
      <c r="AX317" s="649">
        <f t="shared" si="159"/>
        <v>0</v>
      </c>
      <c r="AY317" s="649">
        <f t="shared" si="160"/>
        <v>0</v>
      </c>
      <c r="AZ317" s="650">
        <f t="shared" si="161"/>
        <v>0</v>
      </c>
      <c r="BA317" s="651">
        <v>1.46</v>
      </c>
      <c r="BB317" s="649">
        <f t="shared" si="162"/>
        <v>122.64</v>
      </c>
      <c r="BC317" s="649">
        <f t="shared" si="163"/>
        <v>1.46</v>
      </c>
      <c r="BD317" s="649">
        <f t="shared" si="164"/>
        <v>340.18</v>
      </c>
      <c r="BE317" s="650">
        <f t="shared" si="165"/>
        <v>185.42</v>
      </c>
      <c r="BF317" s="651">
        <v>1.19</v>
      </c>
      <c r="BG317" s="649">
        <f t="shared" si="166"/>
        <v>99.96</v>
      </c>
      <c r="BH317" s="649">
        <f t="shared" si="167"/>
        <v>1.19</v>
      </c>
      <c r="BI317" s="649">
        <f t="shared" si="168"/>
        <v>277.27</v>
      </c>
      <c r="BJ317" s="650">
        <f t="shared" si="169"/>
        <v>151.13</v>
      </c>
      <c r="BK317" s="674">
        <v>4.7723550776856802</v>
      </c>
      <c r="BL317" s="674">
        <v>0</v>
      </c>
      <c r="BM317" s="675">
        <v>0</v>
      </c>
      <c r="BN317" s="675">
        <v>0</v>
      </c>
      <c r="BO317" s="662">
        <v>14.954199011328001</v>
      </c>
      <c r="BP317" s="662">
        <v>2.5623550942690798</v>
      </c>
      <c r="BQ317" s="662">
        <v>13.801590816717299</v>
      </c>
      <c r="BR317" s="675">
        <v>0</v>
      </c>
      <c r="BS317" s="652">
        <f t="shared" si="170"/>
        <v>36.090500000000063</v>
      </c>
      <c r="BT317" s="650">
        <f t="shared" si="171"/>
        <v>5817962.8084239829</v>
      </c>
      <c r="BV317" s="668"/>
      <c r="BW317" s="674"/>
      <c r="BX317" s="674"/>
      <c r="BY317" s="675"/>
      <c r="BZ317" s="675"/>
      <c r="CA317" s="662"/>
      <c r="CB317" s="662"/>
      <c r="CC317" s="662"/>
      <c r="CD317" s="675"/>
      <c r="CF317" s="671"/>
      <c r="CG317" s="661"/>
      <c r="CH317" s="661"/>
      <c r="CI317" s="661"/>
      <c r="CJ317" s="88"/>
      <c r="CK317" s="86"/>
      <c r="CL317" s="86"/>
      <c r="CM317" s="87"/>
      <c r="CN317" s="86"/>
      <c r="CO317" s="86"/>
      <c r="CP317" s="86"/>
      <c r="CQ317" s="87"/>
    </row>
    <row r="318" spans="1:95" ht="17.25" customHeight="1" x14ac:dyDescent="0.25">
      <c r="A318" s="664">
        <v>314</v>
      </c>
      <c r="B318" s="647" t="s">
        <v>259</v>
      </c>
      <c r="C318" s="648" t="s">
        <v>859</v>
      </c>
      <c r="D318" s="653">
        <v>3260</v>
      </c>
      <c r="E318" s="654">
        <v>58</v>
      </c>
      <c r="F318" s="567">
        <v>0</v>
      </c>
      <c r="G318" s="567">
        <v>197</v>
      </c>
      <c r="H318" s="569">
        <v>95</v>
      </c>
      <c r="I318" s="654">
        <v>68</v>
      </c>
      <c r="J318" s="567">
        <v>0</v>
      </c>
      <c r="K318" s="567">
        <v>227</v>
      </c>
      <c r="L318" s="569">
        <v>220</v>
      </c>
      <c r="M318" s="655">
        <v>1</v>
      </c>
      <c r="N318" s="656">
        <v>0</v>
      </c>
      <c r="O318" s="649">
        <v>760911.50916656398</v>
      </c>
      <c r="P318" s="649">
        <f t="shared" si="138"/>
        <v>11189.875134802411</v>
      </c>
      <c r="Q318" s="649">
        <f t="shared" si="139"/>
        <v>11189.875134802411</v>
      </c>
      <c r="R318" s="649">
        <f t="shared" si="140"/>
        <v>0</v>
      </c>
      <c r="S318" s="660">
        <v>0</v>
      </c>
      <c r="T318" s="649">
        <f t="shared" si="141"/>
        <v>0</v>
      </c>
      <c r="U318" s="649">
        <f t="shared" si="142"/>
        <v>0</v>
      </c>
      <c r="V318" s="650">
        <f t="shared" si="143"/>
        <v>0</v>
      </c>
      <c r="W318" s="655">
        <v>0</v>
      </c>
      <c r="X318" s="656">
        <v>0</v>
      </c>
      <c r="Y318" s="661">
        <v>0</v>
      </c>
      <c r="Z318" s="649">
        <f t="shared" si="144"/>
        <v>0</v>
      </c>
      <c r="AA318" s="649">
        <f t="shared" si="145"/>
        <v>0</v>
      </c>
      <c r="AB318" s="649">
        <f t="shared" si="146"/>
        <v>0</v>
      </c>
      <c r="AC318" s="661">
        <v>0</v>
      </c>
      <c r="AD318" s="649">
        <f t="shared" si="147"/>
        <v>0</v>
      </c>
      <c r="AE318" s="649">
        <f t="shared" si="148"/>
        <v>0</v>
      </c>
      <c r="AF318" s="650">
        <f t="shared" si="149"/>
        <v>0</v>
      </c>
      <c r="AG318" s="655">
        <v>1</v>
      </c>
      <c r="AH318" s="656">
        <v>0</v>
      </c>
      <c r="AI318" s="661">
        <v>2508664.26723821</v>
      </c>
      <c r="AJ318" s="649">
        <f t="shared" si="150"/>
        <v>11051.384437172732</v>
      </c>
      <c r="AK318" s="649">
        <f t="shared" si="151"/>
        <v>11051.384437172732</v>
      </c>
      <c r="AL318" s="649">
        <f t="shared" si="152"/>
        <v>0</v>
      </c>
      <c r="AM318" s="661">
        <v>851916.08523359301</v>
      </c>
      <c r="AN318" s="649">
        <f t="shared" si="153"/>
        <v>3752.934296183229</v>
      </c>
      <c r="AO318" s="649">
        <f t="shared" si="154"/>
        <v>3752.934296183229</v>
      </c>
      <c r="AP318" s="650">
        <f t="shared" si="155"/>
        <v>0</v>
      </c>
      <c r="AQ318" s="655">
        <v>2</v>
      </c>
      <c r="AR318" s="656">
        <v>0</v>
      </c>
      <c r="AS318" s="661">
        <v>2924537.8772852598</v>
      </c>
      <c r="AT318" s="649">
        <f t="shared" si="156"/>
        <v>13293.353987660272</v>
      </c>
      <c r="AU318" s="649">
        <f t="shared" si="157"/>
        <v>26586.707975320543</v>
      </c>
      <c r="AV318" s="649">
        <f t="shared" si="158"/>
        <v>0</v>
      </c>
      <c r="AW318" s="661">
        <v>347275.00027883501</v>
      </c>
      <c r="AX318" s="649">
        <f t="shared" si="159"/>
        <v>1578.5227285401591</v>
      </c>
      <c r="AY318" s="649">
        <f t="shared" si="160"/>
        <v>3157.0454570803181</v>
      </c>
      <c r="AZ318" s="650">
        <f t="shared" si="161"/>
        <v>0</v>
      </c>
      <c r="BA318" s="651">
        <v>1.51</v>
      </c>
      <c r="BB318" s="649">
        <f t="shared" si="162"/>
        <v>87.58</v>
      </c>
      <c r="BC318" s="649">
        <f t="shared" si="163"/>
        <v>0</v>
      </c>
      <c r="BD318" s="649">
        <f t="shared" si="164"/>
        <v>297.47000000000003</v>
      </c>
      <c r="BE318" s="650">
        <f t="shared" si="165"/>
        <v>143.44999999999999</v>
      </c>
      <c r="BF318" s="651">
        <v>1.1000000000000001</v>
      </c>
      <c r="BG318" s="649">
        <f t="shared" si="166"/>
        <v>63.800000000000004</v>
      </c>
      <c r="BH318" s="649">
        <f t="shared" si="167"/>
        <v>0</v>
      </c>
      <c r="BI318" s="649">
        <f t="shared" si="168"/>
        <v>216.70000000000002</v>
      </c>
      <c r="BJ318" s="650">
        <f t="shared" si="169"/>
        <v>104.50000000000001</v>
      </c>
      <c r="BK318" s="674">
        <v>4.7201533811480303</v>
      </c>
      <c r="BL318" s="674">
        <v>0</v>
      </c>
      <c r="BM318" s="675">
        <v>0</v>
      </c>
      <c r="BN318" s="675">
        <v>0</v>
      </c>
      <c r="BO318" s="662">
        <v>15.5619674305355</v>
      </c>
      <c r="BP318" s="662">
        <v>5.2846809934235104</v>
      </c>
      <c r="BQ318" s="662">
        <v>18.1417512857487</v>
      </c>
      <c r="BR318" s="675">
        <v>2.1542469091442098</v>
      </c>
      <c r="BS318" s="652">
        <f t="shared" si="170"/>
        <v>45.862799999999957</v>
      </c>
      <c r="BT318" s="650">
        <f t="shared" si="171"/>
        <v>7393304.7392024696</v>
      </c>
      <c r="BV318" s="668"/>
      <c r="BW318" s="674"/>
      <c r="BX318" s="674"/>
      <c r="BY318" s="675"/>
      <c r="BZ318" s="675"/>
      <c r="CA318" s="662"/>
      <c r="CB318" s="662"/>
      <c r="CC318" s="662"/>
      <c r="CD318" s="675"/>
      <c r="CF318" s="671"/>
      <c r="CG318" s="661"/>
      <c r="CH318" s="661"/>
      <c r="CI318" s="661"/>
      <c r="CJ318" s="88"/>
      <c r="CK318" s="86"/>
      <c r="CL318" s="86"/>
      <c r="CM318" s="87"/>
      <c r="CN318" s="86"/>
      <c r="CO318" s="86"/>
      <c r="CP318" s="86"/>
      <c r="CQ318" s="87"/>
    </row>
    <row r="319" spans="1:95" ht="17.25" customHeight="1" x14ac:dyDescent="0.25">
      <c r="A319" s="664">
        <v>315</v>
      </c>
      <c r="B319" s="647" t="s">
        <v>260</v>
      </c>
      <c r="C319" s="648" t="s">
        <v>860</v>
      </c>
      <c r="D319" s="653">
        <v>5064</v>
      </c>
      <c r="E319" s="654">
        <v>95</v>
      </c>
      <c r="F319" s="567">
        <v>0</v>
      </c>
      <c r="G319" s="567">
        <v>299</v>
      </c>
      <c r="H319" s="569">
        <v>147</v>
      </c>
      <c r="I319" s="654">
        <v>100</v>
      </c>
      <c r="J319" s="567">
        <v>0</v>
      </c>
      <c r="K319" s="567">
        <v>311</v>
      </c>
      <c r="L319" s="569">
        <v>168</v>
      </c>
      <c r="M319" s="655">
        <v>4</v>
      </c>
      <c r="N319" s="656">
        <v>0</v>
      </c>
      <c r="O319" s="649">
        <v>931934.06264872395</v>
      </c>
      <c r="P319" s="649">
        <f t="shared" si="138"/>
        <v>9319.3406264872392</v>
      </c>
      <c r="Q319" s="649">
        <f t="shared" si="139"/>
        <v>37277.362505948957</v>
      </c>
      <c r="R319" s="649">
        <f t="shared" si="140"/>
        <v>0</v>
      </c>
      <c r="S319" s="660">
        <v>30097.868605053998</v>
      </c>
      <c r="T319" s="649">
        <f t="shared" si="141"/>
        <v>300.97868605053998</v>
      </c>
      <c r="U319" s="649">
        <f t="shared" si="142"/>
        <v>1203.9147442021599</v>
      </c>
      <c r="V319" s="650">
        <f t="shared" si="143"/>
        <v>0</v>
      </c>
      <c r="W319" s="655">
        <v>0</v>
      </c>
      <c r="X319" s="656">
        <v>0</v>
      </c>
      <c r="Y319" s="661">
        <v>0</v>
      </c>
      <c r="Z319" s="649">
        <f t="shared" si="144"/>
        <v>0</v>
      </c>
      <c r="AA319" s="649">
        <f t="shared" si="145"/>
        <v>0</v>
      </c>
      <c r="AB319" s="649">
        <f t="shared" si="146"/>
        <v>0</v>
      </c>
      <c r="AC319" s="661">
        <v>0</v>
      </c>
      <c r="AD319" s="649">
        <f t="shared" si="147"/>
        <v>0</v>
      </c>
      <c r="AE319" s="649">
        <f t="shared" si="148"/>
        <v>0</v>
      </c>
      <c r="AF319" s="650">
        <f t="shared" si="149"/>
        <v>0</v>
      </c>
      <c r="AG319" s="655">
        <v>14</v>
      </c>
      <c r="AH319" s="656">
        <v>0</v>
      </c>
      <c r="AI319" s="661">
        <v>3318255.0973863401</v>
      </c>
      <c r="AJ319" s="649">
        <f t="shared" si="150"/>
        <v>10669.630538219742</v>
      </c>
      <c r="AK319" s="649">
        <f t="shared" si="151"/>
        <v>149374.82753507639</v>
      </c>
      <c r="AL319" s="649">
        <f t="shared" si="152"/>
        <v>0</v>
      </c>
      <c r="AM319" s="661">
        <v>1019835.90048309</v>
      </c>
      <c r="AN319" s="649">
        <f t="shared" si="153"/>
        <v>3279.2151140935371</v>
      </c>
      <c r="AO319" s="649">
        <f t="shared" si="154"/>
        <v>45909.011597309516</v>
      </c>
      <c r="AP319" s="650">
        <f t="shared" si="155"/>
        <v>0</v>
      </c>
      <c r="AQ319" s="655">
        <v>3</v>
      </c>
      <c r="AR319" s="656">
        <v>0</v>
      </c>
      <c r="AS319" s="661">
        <v>2749014.31795687</v>
      </c>
      <c r="AT319" s="649">
        <f t="shared" si="156"/>
        <v>16363.180464028988</v>
      </c>
      <c r="AU319" s="649">
        <f t="shared" si="157"/>
        <v>49089.541392086961</v>
      </c>
      <c r="AV319" s="649">
        <f t="shared" si="158"/>
        <v>0</v>
      </c>
      <c r="AW319" s="661">
        <v>91271.262800013006</v>
      </c>
      <c r="AX319" s="649">
        <f t="shared" si="159"/>
        <v>543.28132619055361</v>
      </c>
      <c r="AY319" s="649">
        <f t="shared" si="160"/>
        <v>1629.843978571661</v>
      </c>
      <c r="AZ319" s="650">
        <f t="shared" si="161"/>
        <v>0</v>
      </c>
      <c r="BA319" s="651">
        <v>1.52</v>
      </c>
      <c r="BB319" s="649">
        <f t="shared" si="162"/>
        <v>144.4</v>
      </c>
      <c r="BC319" s="649">
        <f t="shared" si="163"/>
        <v>0</v>
      </c>
      <c r="BD319" s="649">
        <f t="shared" si="164"/>
        <v>454.48</v>
      </c>
      <c r="BE319" s="650">
        <f t="shared" si="165"/>
        <v>223.44</v>
      </c>
      <c r="BF319" s="651">
        <v>1.1100000000000001</v>
      </c>
      <c r="BG319" s="649">
        <f t="shared" si="166"/>
        <v>105.45</v>
      </c>
      <c r="BH319" s="649">
        <f t="shared" si="167"/>
        <v>0</v>
      </c>
      <c r="BI319" s="649">
        <f t="shared" si="168"/>
        <v>331.89000000000004</v>
      </c>
      <c r="BJ319" s="650">
        <f t="shared" si="169"/>
        <v>163.17000000000002</v>
      </c>
      <c r="BK319" s="674">
        <v>5.78105556799441</v>
      </c>
      <c r="BL319" s="674">
        <v>0.18670575296870001</v>
      </c>
      <c r="BM319" s="675">
        <v>0</v>
      </c>
      <c r="BN319" s="675">
        <v>0</v>
      </c>
      <c r="BO319" s="662">
        <v>20.584092668798402</v>
      </c>
      <c r="BP319" s="662">
        <v>6.3263360008235399</v>
      </c>
      <c r="BQ319" s="662">
        <v>17.052928062477299</v>
      </c>
      <c r="BR319" s="675">
        <v>0.56618194693756996</v>
      </c>
      <c r="BS319" s="652">
        <f t="shared" si="170"/>
        <v>50.497299999999917</v>
      </c>
      <c r="BT319" s="650">
        <f t="shared" si="171"/>
        <v>8140408.5098800901</v>
      </c>
      <c r="BV319" s="668"/>
      <c r="BW319" s="674"/>
      <c r="BX319" s="674"/>
      <c r="BY319" s="675"/>
      <c r="BZ319" s="675"/>
      <c r="CA319" s="662"/>
      <c r="CB319" s="662"/>
      <c r="CC319" s="662"/>
      <c r="CD319" s="675"/>
      <c r="CF319" s="671"/>
      <c r="CG319" s="661"/>
      <c r="CH319" s="661"/>
      <c r="CI319" s="661"/>
      <c r="CJ319" s="88"/>
      <c r="CK319" s="86"/>
      <c r="CL319" s="86"/>
      <c r="CM319" s="87"/>
      <c r="CN319" s="86"/>
      <c r="CO319" s="86"/>
      <c r="CP319" s="86"/>
      <c r="CQ319" s="87"/>
    </row>
    <row r="320" spans="1:95" ht="17.25" customHeight="1" x14ac:dyDescent="0.25">
      <c r="A320" s="664">
        <v>316</v>
      </c>
      <c r="B320" s="647" t="s">
        <v>261</v>
      </c>
      <c r="C320" s="648" t="s">
        <v>861</v>
      </c>
      <c r="D320" s="653">
        <v>918</v>
      </c>
      <c r="E320" s="654">
        <v>17</v>
      </c>
      <c r="F320" s="567">
        <v>0</v>
      </c>
      <c r="G320" s="567">
        <v>62</v>
      </c>
      <c r="H320" s="569">
        <v>30</v>
      </c>
      <c r="I320" s="654">
        <v>18</v>
      </c>
      <c r="J320" s="567">
        <v>0</v>
      </c>
      <c r="K320" s="567">
        <v>61</v>
      </c>
      <c r="L320" s="569">
        <v>0</v>
      </c>
      <c r="M320" s="655">
        <v>0</v>
      </c>
      <c r="N320" s="656">
        <v>0</v>
      </c>
      <c r="O320" s="649">
        <v>201472.746159317</v>
      </c>
      <c r="P320" s="649">
        <f t="shared" si="138"/>
        <v>11192.930342184278</v>
      </c>
      <c r="Q320" s="649">
        <f t="shared" si="139"/>
        <v>0</v>
      </c>
      <c r="R320" s="649">
        <f t="shared" si="140"/>
        <v>0</v>
      </c>
      <c r="S320" s="660">
        <v>0</v>
      </c>
      <c r="T320" s="649">
        <f t="shared" si="141"/>
        <v>0</v>
      </c>
      <c r="U320" s="649">
        <f t="shared" si="142"/>
        <v>0</v>
      </c>
      <c r="V320" s="650">
        <f t="shared" si="143"/>
        <v>0</v>
      </c>
      <c r="W320" s="655">
        <v>0</v>
      </c>
      <c r="X320" s="656">
        <v>0</v>
      </c>
      <c r="Y320" s="661">
        <v>0</v>
      </c>
      <c r="Z320" s="649">
        <f t="shared" si="144"/>
        <v>0</v>
      </c>
      <c r="AA320" s="649">
        <f t="shared" si="145"/>
        <v>0</v>
      </c>
      <c r="AB320" s="649">
        <f t="shared" si="146"/>
        <v>0</v>
      </c>
      <c r="AC320" s="661">
        <v>0</v>
      </c>
      <c r="AD320" s="649">
        <f t="shared" si="147"/>
        <v>0</v>
      </c>
      <c r="AE320" s="649">
        <f t="shared" si="148"/>
        <v>0</v>
      </c>
      <c r="AF320" s="650">
        <f t="shared" si="149"/>
        <v>0</v>
      </c>
      <c r="AG320" s="655">
        <v>0</v>
      </c>
      <c r="AH320" s="656">
        <v>0</v>
      </c>
      <c r="AI320" s="661">
        <v>567465.87732489896</v>
      </c>
      <c r="AJ320" s="649">
        <f t="shared" si="150"/>
        <v>9302.7193004081801</v>
      </c>
      <c r="AK320" s="649">
        <f t="shared" si="151"/>
        <v>0</v>
      </c>
      <c r="AL320" s="649">
        <f t="shared" si="152"/>
        <v>0</v>
      </c>
      <c r="AM320" s="661">
        <v>146849.87815404599</v>
      </c>
      <c r="AN320" s="649">
        <f t="shared" si="153"/>
        <v>2407.3750517056719</v>
      </c>
      <c r="AO320" s="649">
        <f t="shared" si="154"/>
        <v>0</v>
      </c>
      <c r="AP320" s="650">
        <f t="shared" si="155"/>
        <v>0</v>
      </c>
      <c r="AQ320" s="655">
        <v>0</v>
      </c>
      <c r="AR320" s="656">
        <v>0</v>
      </c>
      <c r="AS320" s="661">
        <v>0</v>
      </c>
      <c r="AT320" s="649">
        <f t="shared" si="156"/>
        <v>0</v>
      </c>
      <c r="AU320" s="649">
        <f t="shared" si="157"/>
        <v>0</v>
      </c>
      <c r="AV320" s="649">
        <f t="shared" si="158"/>
        <v>0</v>
      </c>
      <c r="AW320" s="661">
        <v>0</v>
      </c>
      <c r="AX320" s="649">
        <f t="shared" si="159"/>
        <v>0</v>
      </c>
      <c r="AY320" s="649">
        <f t="shared" si="160"/>
        <v>0</v>
      </c>
      <c r="AZ320" s="650">
        <f t="shared" si="161"/>
        <v>0</v>
      </c>
      <c r="BA320" s="651">
        <v>1.76</v>
      </c>
      <c r="BB320" s="649">
        <f t="shared" si="162"/>
        <v>29.92</v>
      </c>
      <c r="BC320" s="649">
        <f t="shared" si="163"/>
        <v>0</v>
      </c>
      <c r="BD320" s="649">
        <f t="shared" si="164"/>
        <v>109.12</v>
      </c>
      <c r="BE320" s="650">
        <f t="shared" si="165"/>
        <v>52.8</v>
      </c>
      <c r="BF320" s="651">
        <v>1.07</v>
      </c>
      <c r="BG320" s="649">
        <f t="shared" si="166"/>
        <v>18.190000000000001</v>
      </c>
      <c r="BH320" s="649">
        <f t="shared" si="167"/>
        <v>0</v>
      </c>
      <c r="BI320" s="649">
        <f t="shared" si="168"/>
        <v>66.34</v>
      </c>
      <c r="BJ320" s="650">
        <f t="shared" si="169"/>
        <v>32.1</v>
      </c>
      <c r="BK320" s="674">
        <v>1.24979350757186</v>
      </c>
      <c r="BL320" s="674">
        <v>0</v>
      </c>
      <c r="BM320" s="675">
        <v>0</v>
      </c>
      <c r="BN320" s="675">
        <v>0</v>
      </c>
      <c r="BO320" s="662">
        <v>3.5201543770511199</v>
      </c>
      <c r="BP320" s="662">
        <v>0.91095211537701004</v>
      </c>
      <c r="BQ320" s="662">
        <v>0</v>
      </c>
      <c r="BR320" s="675">
        <v>0</v>
      </c>
      <c r="BS320" s="652">
        <f t="shared" si="170"/>
        <v>5.6808999999999896</v>
      </c>
      <c r="BT320" s="650">
        <f t="shared" si="171"/>
        <v>915788.50163826172</v>
      </c>
      <c r="BV320" s="668"/>
      <c r="BW320" s="674"/>
      <c r="BX320" s="674"/>
      <c r="BY320" s="675"/>
      <c r="BZ320" s="675"/>
      <c r="CA320" s="662"/>
      <c r="CB320" s="662"/>
      <c r="CC320" s="662"/>
      <c r="CD320" s="675"/>
      <c r="CF320" s="671"/>
      <c r="CG320" s="661"/>
      <c r="CH320" s="661"/>
      <c r="CI320" s="661"/>
      <c r="CJ320" s="88"/>
      <c r="CK320" s="86"/>
      <c r="CL320" s="86"/>
      <c r="CM320" s="87"/>
      <c r="CN320" s="86"/>
      <c r="CO320" s="86"/>
      <c r="CP320" s="86"/>
      <c r="CQ320" s="87"/>
    </row>
    <row r="321" spans="1:95" ht="17.25" customHeight="1" x14ac:dyDescent="0.25">
      <c r="A321" s="664">
        <v>317</v>
      </c>
      <c r="B321" s="647" t="s">
        <v>504</v>
      </c>
      <c r="C321" s="648" t="s">
        <v>862</v>
      </c>
      <c r="D321" s="653">
        <v>540</v>
      </c>
      <c r="E321" s="654">
        <v>5</v>
      </c>
      <c r="F321" s="567">
        <v>0</v>
      </c>
      <c r="G321" s="567">
        <v>27</v>
      </c>
      <c r="H321" s="569">
        <v>14</v>
      </c>
      <c r="I321" s="654">
        <v>12</v>
      </c>
      <c r="J321" s="567">
        <v>0</v>
      </c>
      <c r="K321" s="567">
        <v>22</v>
      </c>
      <c r="L321" s="569">
        <v>13</v>
      </c>
      <c r="M321" s="655">
        <v>0</v>
      </c>
      <c r="N321" s="656">
        <v>0</v>
      </c>
      <c r="O321" s="649">
        <v>179917.23002684399</v>
      </c>
      <c r="P321" s="649">
        <f t="shared" si="138"/>
        <v>14993.102502236999</v>
      </c>
      <c r="Q321" s="649">
        <f t="shared" si="139"/>
        <v>0</v>
      </c>
      <c r="R321" s="649">
        <f t="shared" si="140"/>
        <v>0</v>
      </c>
      <c r="S321" s="660">
        <v>0</v>
      </c>
      <c r="T321" s="649">
        <f t="shared" si="141"/>
        <v>0</v>
      </c>
      <c r="U321" s="649">
        <f t="shared" si="142"/>
        <v>0</v>
      </c>
      <c r="V321" s="650">
        <f t="shared" si="143"/>
        <v>0</v>
      </c>
      <c r="W321" s="655">
        <v>0</v>
      </c>
      <c r="X321" s="656">
        <v>0</v>
      </c>
      <c r="Y321" s="661">
        <v>0</v>
      </c>
      <c r="Z321" s="649">
        <f t="shared" si="144"/>
        <v>0</v>
      </c>
      <c r="AA321" s="649">
        <f t="shared" si="145"/>
        <v>0</v>
      </c>
      <c r="AB321" s="649">
        <f t="shared" si="146"/>
        <v>0</v>
      </c>
      <c r="AC321" s="661">
        <v>0</v>
      </c>
      <c r="AD321" s="649">
        <f t="shared" si="147"/>
        <v>0</v>
      </c>
      <c r="AE321" s="649">
        <f t="shared" si="148"/>
        <v>0</v>
      </c>
      <c r="AF321" s="650">
        <f t="shared" si="149"/>
        <v>0</v>
      </c>
      <c r="AG321" s="655">
        <v>1</v>
      </c>
      <c r="AH321" s="656">
        <v>0</v>
      </c>
      <c r="AI321" s="661">
        <v>204346.71606534699</v>
      </c>
      <c r="AJ321" s="649">
        <f t="shared" si="150"/>
        <v>9288.4870938794083</v>
      </c>
      <c r="AK321" s="649">
        <f t="shared" si="151"/>
        <v>9288.4870938794083</v>
      </c>
      <c r="AL321" s="649">
        <f t="shared" si="152"/>
        <v>0</v>
      </c>
      <c r="AM321" s="661">
        <v>0</v>
      </c>
      <c r="AN321" s="649">
        <f t="shared" si="153"/>
        <v>0</v>
      </c>
      <c r="AO321" s="649">
        <f t="shared" si="154"/>
        <v>0</v>
      </c>
      <c r="AP321" s="650">
        <f t="shared" si="155"/>
        <v>0</v>
      </c>
      <c r="AQ321" s="655">
        <v>0</v>
      </c>
      <c r="AR321" s="656">
        <v>0</v>
      </c>
      <c r="AS321" s="661">
        <v>0</v>
      </c>
      <c r="AT321" s="649">
        <f t="shared" si="156"/>
        <v>0</v>
      </c>
      <c r="AU321" s="649">
        <f t="shared" si="157"/>
        <v>0</v>
      </c>
      <c r="AV321" s="649">
        <f t="shared" si="158"/>
        <v>0</v>
      </c>
      <c r="AW321" s="661">
        <v>0</v>
      </c>
      <c r="AX321" s="649">
        <f t="shared" si="159"/>
        <v>0</v>
      </c>
      <c r="AY321" s="649">
        <f t="shared" si="160"/>
        <v>0</v>
      </c>
      <c r="AZ321" s="650">
        <f t="shared" si="161"/>
        <v>0</v>
      </c>
      <c r="BA321" s="651">
        <v>1.58</v>
      </c>
      <c r="BB321" s="649">
        <f t="shared" si="162"/>
        <v>7.9</v>
      </c>
      <c r="BC321" s="649">
        <f t="shared" si="163"/>
        <v>0</v>
      </c>
      <c r="BD321" s="649">
        <f t="shared" si="164"/>
        <v>42.660000000000004</v>
      </c>
      <c r="BE321" s="650">
        <f t="shared" si="165"/>
        <v>22.12</v>
      </c>
      <c r="BF321" s="651">
        <v>1</v>
      </c>
      <c r="BG321" s="649">
        <f t="shared" si="166"/>
        <v>5</v>
      </c>
      <c r="BH321" s="649">
        <f t="shared" si="167"/>
        <v>0</v>
      </c>
      <c r="BI321" s="649">
        <f t="shared" si="168"/>
        <v>27</v>
      </c>
      <c r="BJ321" s="650">
        <f t="shared" si="169"/>
        <v>14</v>
      </c>
      <c r="BK321" s="674">
        <v>1.11607842884145</v>
      </c>
      <c r="BL321" s="674">
        <v>0</v>
      </c>
      <c r="BM321" s="675">
        <v>0</v>
      </c>
      <c r="BN321" s="675">
        <v>0</v>
      </c>
      <c r="BO321" s="662">
        <v>1.2676215711585499</v>
      </c>
      <c r="BP321" s="662">
        <v>0</v>
      </c>
      <c r="BQ321" s="662">
        <v>0</v>
      </c>
      <c r="BR321" s="675">
        <v>0</v>
      </c>
      <c r="BS321" s="652">
        <f t="shared" si="170"/>
        <v>2.3837000000000002</v>
      </c>
      <c r="BT321" s="650">
        <f t="shared" si="171"/>
        <v>384263.94609219115</v>
      </c>
      <c r="BV321" s="668"/>
      <c r="BW321" s="674"/>
      <c r="BX321" s="674"/>
      <c r="BY321" s="675"/>
      <c r="BZ321" s="675"/>
      <c r="CA321" s="662"/>
      <c r="CB321" s="662"/>
      <c r="CC321" s="662"/>
      <c r="CD321" s="675"/>
      <c r="CF321" s="671"/>
      <c r="CG321" s="661"/>
      <c r="CH321" s="661"/>
      <c r="CI321" s="661"/>
      <c r="CJ321" s="88"/>
      <c r="CK321" s="86"/>
      <c r="CL321" s="86"/>
      <c r="CM321" s="87"/>
      <c r="CN321" s="86"/>
      <c r="CO321" s="86"/>
      <c r="CP321" s="86"/>
      <c r="CQ321" s="87"/>
    </row>
    <row r="322" spans="1:95" ht="17.25" customHeight="1" x14ac:dyDescent="0.25">
      <c r="A322" s="664">
        <v>318</v>
      </c>
      <c r="B322" s="647" t="s">
        <v>262</v>
      </c>
      <c r="C322" s="648" t="s">
        <v>863</v>
      </c>
      <c r="D322" s="653">
        <v>1116</v>
      </c>
      <c r="E322" s="654">
        <v>20</v>
      </c>
      <c r="F322" s="567">
        <v>0</v>
      </c>
      <c r="G322" s="567">
        <v>67</v>
      </c>
      <c r="H322" s="569">
        <v>38</v>
      </c>
      <c r="I322" s="654">
        <v>20</v>
      </c>
      <c r="J322" s="567">
        <v>0</v>
      </c>
      <c r="K322" s="567">
        <v>67</v>
      </c>
      <c r="L322" s="569">
        <v>0</v>
      </c>
      <c r="M322" s="655">
        <v>0</v>
      </c>
      <c r="N322" s="656">
        <v>0</v>
      </c>
      <c r="O322" s="649">
        <v>263037.04893407202</v>
      </c>
      <c r="P322" s="649">
        <f t="shared" si="138"/>
        <v>13151.8524467036</v>
      </c>
      <c r="Q322" s="649">
        <f t="shared" si="139"/>
        <v>0</v>
      </c>
      <c r="R322" s="649">
        <f t="shared" si="140"/>
        <v>0</v>
      </c>
      <c r="S322" s="660">
        <v>0</v>
      </c>
      <c r="T322" s="649">
        <f t="shared" si="141"/>
        <v>0</v>
      </c>
      <c r="U322" s="649">
        <f t="shared" si="142"/>
        <v>0</v>
      </c>
      <c r="V322" s="650">
        <f t="shared" si="143"/>
        <v>0</v>
      </c>
      <c r="W322" s="655">
        <v>0</v>
      </c>
      <c r="X322" s="656">
        <v>0</v>
      </c>
      <c r="Y322" s="661">
        <v>0</v>
      </c>
      <c r="Z322" s="649">
        <f t="shared" si="144"/>
        <v>0</v>
      </c>
      <c r="AA322" s="649">
        <f t="shared" si="145"/>
        <v>0</v>
      </c>
      <c r="AB322" s="649">
        <f t="shared" si="146"/>
        <v>0</v>
      </c>
      <c r="AC322" s="661">
        <v>0</v>
      </c>
      <c r="AD322" s="649">
        <f t="shared" si="147"/>
        <v>0</v>
      </c>
      <c r="AE322" s="649">
        <f t="shared" si="148"/>
        <v>0</v>
      </c>
      <c r="AF322" s="650">
        <f t="shared" si="149"/>
        <v>0</v>
      </c>
      <c r="AG322" s="655">
        <v>0</v>
      </c>
      <c r="AH322" s="656">
        <v>0</v>
      </c>
      <c r="AI322" s="661">
        <v>879769.37668517197</v>
      </c>
      <c r="AJ322" s="649">
        <f t="shared" si="150"/>
        <v>13130.886219181672</v>
      </c>
      <c r="AK322" s="649">
        <f t="shared" si="151"/>
        <v>0</v>
      </c>
      <c r="AL322" s="649">
        <f t="shared" si="152"/>
        <v>0</v>
      </c>
      <c r="AM322" s="661">
        <v>95504.573374661006</v>
      </c>
      <c r="AN322" s="649">
        <f t="shared" si="153"/>
        <v>1425.4413936516569</v>
      </c>
      <c r="AO322" s="649">
        <f t="shared" si="154"/>
        <v>0</v>
      </c>
      <c r="AP322" s="650">
        <f t="shared" si="155"/>
        <v>0</v>
      </c>
      <c r="AQ322" s="655">
        <v>0</v>
      </c>
      <c r="AR322" s="656">
        <v>0</v>
      </c>
      <c r="AS322" s="661">
        <v>0</v>
      </c>
      <c r="AT322" s="649">
        <f t="shared" si="156"/>
        <v>0</v>
      </c>
      <c r="AU322" s="649">
        <f t="shared" si="157"/>
        <v>0</v>
      </c>
      <c r="AV322" s="649">
        <f t="shared" si="158"/>
        <v>0</v>
      </c>
      <c r="AW322" s="661">
        <v>0</v>
      </c>
      <c r="AX322" s="649">
        <f t="shared" si="159"/>
        <v>0</v>
      </c>
      <c r="AY322" s="649">
        <f t="shared" si="160"/>
        <v>0</v>
      </c>
      <c r="AZ322" s="650">
        <f t="shared" si="161"/>
        <v>0</v>
      </c>
      <c r="BA322" s="651">
        <v>1.49</v>
      </c>
      <c r="BB322" s="649">
        <f t="shared" si="162"/>
        <v>29.8</v>
      </c>
      <c r="BC322" s="649">
        <f t="shared" si="163"/>
        <v>0</v>
      </c>
      <c r="BD322" s="649">
        <f t="shared" si="164"/>
        <v>99.83</v>
      </c>
      <c r="BE322" s="650">
        <f t="shared" si="165"/>
        <v>56.62</v>
      </c>
      <c r="BF322" s="651">
        <v>1</v>
      </c>
      <c r="BG322" s="649">
        <f t="shared" si="166"/>
        <v>20</v>
      </c>
      <c r="BH322" s="649">
        <f t="shared" si="167"/>
        <v>0</v>
      </c>
      <c r="BI322" s="649">
        <f t="shared" si="168"/>
        <v>67</v>
      </c>
      <c r="BJ322" s="650">
        <f t="shared" si="169"/>
        <v>38</v>
      </c>
      <c r="BK322" s="674">
        <v>1.6316946201185401</v>
      </c>
      <c r="BL322" s="674">
        <v>0</v>
      </c>
      <c r="BM322" s="675">
        <v>0</v>
      </c>
      <c r="BN322" s="675">
        <v>0</v>
      </c>
      <c r="BO322" s="662">
        <v>5.4574629874365499</v>
      </c>
      <c r="BP322" s="662">
        <v>0.59244239244491004</v>
      </c>
      <c r="BQ322" s="662">
        <v>0</v>
      </c>
      <c r="BR322" s="675">
        <v>0</v>
      </c>
      <c r="BS322" s="652">
        <f t="shared" si="170"/>
        <v>7.6815999999999995</v>
      </c>
      <c r="BT322" s="650">
        <f t="shared" si="171"/>
        <v>1238310.9989939067</v>
      </c>
      <c r="BV322" s="668"/>
      <c r="BW322" s="674"/>
      <c r="BX322" s="674"/>
      <c r="BY322" s="675"/>
      <c r="BZ322" s="675"/>
      <c r="CA322" s="662"/>
      <c r="CB322" s="662"/>
      <c r="CC322" s="662"/>
      <c r="CD322" s="675"/>
      <c r="CF322" s="671"/>
      <c r="CG322" s="661"/>
      <c r="CH322" s="661"/>
      <c r="CI322" s="661"/>
      <c r="CJ322" s="88"/>
      <c r="CK322" s="86"/>
      <c r="CL322" s="86"/>
      <c r="CM322" s="87"/>
      <c r="CN322" s="86"/>
      <c r="CO322" s="86"/>
      <c r="CP322" s="86"/>
      <c r="CQ322" s="87"/>
    </row>
    <row r="323" spans="1:95" ht="17.25" customHeight="1" x14ac:dyDescent="0.25">
      <c r="A323" s="664">
        <v>319</v>
      </c>
      <c r="B323" s="647" t="s">
        <v>263</v>
      </c>
      <c r="C323" s="648" t="s">
        <v>864</v>
      </c>
      <c r="D323" s="653">
        <v>1550</v>
      </c>
      <c r="E323" s="654">
        <v>23</v>
      </c>
      <c r="F323" s="567">
        <v>0</v>
      </c>
      <c r="G323" s="567">
        <v>102</v>
      </c>
      <c r="H323" s="569">
        <v>33</v>
      </c>
      <c r="I323" s="654">
        <v>24</v>
      </c>
      <c r="J323" s="567">
        <v>0</v>
      </c>
      <c r="K323" s="567">
        <v>103</v>
      </c>
      <c r="L323" s="569">
        <v>0</v>
      </c>
      <c r="M323" s="655">
        <v>0</v>
      </c>
      <c r="N323" s="656">
        <v>0</v>
      </c>
      <c r="O323" s="649">
        <v>335567.44376803603</v>
      </c>
      <c r="P323" s="649">
        <f t="shared" si="138"/>
        <v>13981.976823668168</v>
      </c>
      <c r="Q323" s="649">
        <f t="shared" si="139"/>
        <v>0</v>
      </c>
      <c r="R323" s="649">
        <f t="shared" si="140"/>
        <v>0</v>
      </c>
      <c r="S323" s="660">
        <v>0</v>
      </c>
      <c r="T323" s="649">
        <f t="shared" si="141"/>
        <v>0</v>
      </c>
      <c r="U323" s="649">
        <f t="shared" si="142"/>
        <v>0</v>
      </c>
      <c r="V323" s="650">
        <f t="shared" si="143"/>
        <v>0</v>
      </c>
      <c r="W323" s="655">
        <v>0</v>
      </c>
      <c r="X323" s="656">
        <v>0</v>
      </c>
      <c r="Y323" s="661">
        <v>0</v>
      </c>
      <c r="Z323" s="649">
        <f t="shared" si="144"/>
        <v>0</v>
      </c>
      <c r="AA323" s="649">
        <f t="shared" si="145"/>
        <v>0</v>
      </c>
      <c r="AB323" s="649">
        <f t="shared" si="146"/>
        <v>0</v>
      </c>
      <c r="AC323" s="661">
        <v>0</v>
      </c>
      <c r="AD323" s="649">
        <f t="shared" si="147"/>
        <v>0</v>
      </c>
      <c r="AE323" s="649">
        <f t="shared" si="148"/>
        <v>0</v>
      </c>
      <c r="AF323" s="650">
        <f t="shared" si="149"/>
        <v>0</v>
      </c>
      <c r="AG323" s="655">
        <v>1</v>
      </c>
      <c r="AH323" s="656">
        <v>0</v>
      </c>
      <c r="AI323" s="661">
        <v>1151788.8924402101</v>
      </c>
      <c r="AJ323" s="649">
        <f t="shared" si="150"/>
        <v>11182.41643145835</v>
      </c>
      <c r="AK323" s="649">
        <f t="shared" si="151"/>
        <v>11182.41643145835</v>
      </c>
      <c r="AL323" s="649">
        <f t="shared" si="152"/>
        <v>0</v>
      </c>
      <c r="AM323" s="661">
        <v>0</v>
      </c>
      <c r="AN323" s="649">
        <f t="shared" si="153"/>
        <v>0</v>
      </c>
      <c r="AO323" s="649">
        <f t="shared" si="154"/>
        <v>0</v>
      </c>
      <c r="AP323" s="650">
        <f t="shared" si="155"/>
        <v>0</v>
      </c>
      <c r="AQ323" s="655">
        <v>0</v>
      </c>
      <c r="AR323" s="656">
        <v>0</v>
      </c>
      <c r="AS323" s="661">
        <v>0</v>
      </c>
      <c r="AT323" s="649">
        <f t="shared" si="156"/>
        <v>0</v>
      </c>
      <c r="AU323" s="649">
        <f t="shared" si="157"/>
        <v>0</v>
      </c>
      <c r="AV323" s="649">
        <f t="shared" si="158"/>
        <v>0</v>
      </c>
      <c r="AW323" s="661">
        <v>0</v>
      </c>
      <c r="AX323" s="649">
        <f t="shared" si="159"/>
        <v>0</v>
      </c>
      <c r="AY323" s="649">
        <f t="shared" si="160"/>
        <v>0</v>
      </c>
      <c r="AZ323" s="650">
        <f t="shared" si="161"/>
        <v>0</v>
      </c>
      <c r="BA323" s="651">
        <v>1.59</v>
      </c>
      <c r="BB323" s="649">
        <f t="shared" si="162"/>
        <v>36.57</v>
      </c>
      <c r="BC323" s="649">
        <f t="shared" si="163"/>
        <v>0</v>
      </c>
      <c r="BD323" s="649">
        <f t="shared" si="164"/>
        <v>162.18</v>
      </c>
      <c r="BE323" s="650">
        <f t="shared" si="165"/>
        <v>52.470000000000006</v>
      </c>
      <c r="BF323" s="651">
        <v>1.18</v>
      </c>
      <c r="BG323" s="649">
        <f t="shared" si="166"/>
        <v>27.139999999999997</v>
      </c>
      <c r="BH323" s="649">
        <f t="shared" si="167"/>
        <v>0</v>
      </c>
      <c r="BI323" s="649">
        <f t="shared" si="168"/>
        <v>120.36</v>
      </c>
      <c r="BJ323" s="650">
        <f t="shared" si="169"/>
        <v>38.94</v>
      </c>
      <c r="BK323" s="674">
        <v>2.0816215620654699</v>
      </c>
      <c r="BL323" s="674">
        <v>0</v>
      </c>
      <c r="BM323" s="675">
        <v>0</v>
      </c>
      <c r="BN323" s="675">
        <v>0</v>
      </c>
      <c r="BO323" s="662">
        <v>7.1448784379345298</v>
      </c>
      <c r="BP323" s="662">
        <v>0</v>
      </c>
      <c r="BQ323" s="662">
        <v>0</v>
      </c>
      <c r="BR323" s="675">
        <v>0</v>
      </c>
      <c r="BS323" s="652">
        <f t="shared" si="170"/>
        <v>9.2264999999999997</v>
      </c>
      <c r="BT323" s="650">
        <f t="shared" si="171"/>
        <v>1487356.3362082483</v>
      </c>
      <c r="BV323" s="668"/>
      <c r="BW323" s="674"/>
      <c r="BX323" s="674"/>
      <c r="BY323" s="675"/>
      <c r="BZ323" s="675"/>
      <c r="CA323" s="662"/>
      <c r="CB323" s="662"/>
      <c r="CC323" s="662"/>
      <c r="CD323" s="675"/>
      <c r="CF323" s="671"/>
      <c r="CG323" s="661"/>
      <c r="CH323" s="661"/>
      <c r="CI323" s="661"/>
      <c r="CJ323" s="88"/>
      <c r="CK323" s="86"/>
      <c r="CL323" s="86"/>
      <c r="CM323" s="87"/>
      <c r="CN323" s="86"/>
      <c r="CO323" s="86"/>
      <c r="CP323" s="86"/>
      <c r="CQ323" s="87"/>
    </row>
    <row r="324" spans="1:95" ht="17.25" customHeight="1" x14ac:dyDescent="0.25">
      <c r="A324" s="664">
        <v>320</v>
      </c>
      <c r="B324" s="647" t="s">
        <v>264</v>
      </c>
      <c r="C324" s="648" t="s">
        <v>865</v>
      </c>
      <c r="D324" s="653">
        <v>47</v>
      </c>
      <c r="E324" s="654">
        <v>1</v>
      </c>
      <c r="F324" s="567">
        <v>0</v>
      </c>
      <c r="G324" s="567">
        <v>0</v>
      </c>
      <c r="H324" s="569">
        <v>0</v>
      </c>
      <c r="I324" s="654">
        <v>0</v>
      </c>
      <c r="J324" s="567">
        <v>0</v>
      </c>
      <c r="K324" s="567">
        <v>0</v>
      </c>
      <c r="L324" s="569">
        <v>0</v>
      </c>
      <c r="M324" s="655">
        <v>0</v>
      </c>
      <c r="N324" s="656">
        <v>0</v>
      </c>
      <c r="O324" s="649">
        <v>0</v>
      </c>
      <c r="P324" s="649">
        <f t="shared" si="138"/>
        <v>0</v>
      </c>
      <c r="Q324" s="649">
        <f t="shared" si="139"/>
        <v>0</v>
      </c>
      <c r="R324" s="649">
        <f t="shared" si="140"/>
        <v>0</v>
      </c>
      <c r="S324" s="660">
        <v>0</v>
      </c>
      <c r="T324" s="649">
        <f t="shared" si="141"/>
        <v>0</v>
      </c>
      <c r="U324" s="649">
        <f t="shared" si="142"/>
        <v>0</v>
      </c>
      <c r="V324" s="650">
        <f t="shared" si="143"/>
        <v>0</v>
      </c>
      <c r="W324" s="655">
        <v>0</v>
      </c>
      <c r="X324" s="656">
        <v>0</v>
      </c>
      <c r="Y324" s="661">
        <v>0</v>
      </c>
      <c r="Z324" s="649">
        <f t="shared" si="144"/>
        <v>0</v>
      </c>
      <c r="AA324" s="649">
        <f t="shared" si="145"/>
        <v>0</v>
      </c>
      <c r="AB324" s="649">
        <f t="shared" si="146"/>
        <v>0</v>
      </c>
      <c r="AC324" s="661">
        <v>0</v>
      </c>
      <c r="AD324" s="649">
        <f t="shared" si="147"/>
        <v>0</v>
      </c>
      <c r="AE324" s="649">
        <f t="shared" si="148"/>
        <v>0</v>
      </c>
      <c r="AF324" s="650">
        <f t="shared" si="149"/>
        <v>0</v>
      </c>
      <c r="AG324" s="655">
        <v>0</v>
      </c>
      <c r="AH324" s="656">
        <v>0</v>
      </c>
      <c r="AI324" s="661">
        <v>0</v>
      </c>
      <c r="AJ324" s="649">
        <f t="shared" si="150"/>
        <v>0</v>
      </c>
      <c r="AK324" s="649">
        <f t="shared" si="151"/>
        <v>0</v>
      </c>
      <c r="AL324" s="649">
        <f t="shared" si="152"/>
        <v>0</v>
      </c>
      <c r="AM324" s="661">
        <v>0</v>
      </c>
      <c r="AN324" s="649">
        <f t="shared" si="153"/>
        <v>0</v>
      </c>
      <c r="AO324" s="649">
        <f t="shared" si="154"/>
        <v>0</v>
      </c>
      <c r="AP324" s="650">
        <f t="shared" si="155"/>
        <v>0</v>
      </c>
      <c r="AQ324" s="655">
        <v>0</v>
      </c>
      <c r="AR324" s="656">
        <v>0</v>
      </c>
      <c r="AS324" s="661">
        <v>0</v>
      </c>
      <c r="AT324" s="649">
        <f t="shared" si="156"/>
        <v>0</v>
      </c>
      <c r="AU324" s="649">
        <f t="shared" si="157"/>
        <v>0</v>
      </c>
      <c r="AV324" s="649">
        <f t="shared" si="158"/>
        <v>0</v>
      </c>
      <c r="AW324" s="661">
        <v>0</v>
      </c>
      <c r="AX324" s="649">
        <f t="shared" si="159"/>
        <v>0</v>
      </c>
      <c r="AY324" s="649">
        <f t="shared" si="160"/>
        <v>0</v>
      </c>
      <c r="AZ324" s="650">
        <f t="shared" si="161"/>
        <v>0</v>
      </c>
      <c r="BA324" s="651">
        <v>1.77</v>
      </c>
      <c r="BB324" s="649">
        <f t="shared" si="162"/>
        <v>1.77</v>
      </c>
      <c r="BC324" s="649">
        <f t="shared" si="163"/>
        <v>0</v>
      </c>
      <c r="BD324" s="649">
        <f t="shared" si="164"/>
        <v>0</v>
      </c>
      <c r="BE324" s="650">
        <f t="shared" si="165"/>
        <v>0</v>
      </c>
      <c r="BF324" s="651">
        <v>1.1000000000000001</v>
      </c>
      <c r="BG324" s="649">
        <f t="shared" si="166"/>
        <v>1.1000000000000001</v>
      </c>
      <c r="BH324" s="649">
        <f t="shared" si="167"/>
        <v>0</v>
      </c>
      <c r="BI324" s="649">
        <f t="shared" si="168"/>
        <v>0</v>
      </c>
      <c r="BJ324" s="650">
        <f t="shared" si="169"/>
        <v>0</v>
      </c>
      <c r="BK324" s="674">
        <v>0</v>
      </c>
      <c r="BL324" s="674">
        <v>0</v>
      </c>
      <c r="BM324" s="675">
        <v>0</v>
      </c>
      <c r="BN324" s="675">
        <v>0</v>
      </c>
      <c r="BO324" s="662">
        <v>0</v>
      </c>
      <c r="BP324" s="662">
        <v>0</v>
      </c>
      <c r="BQ324" s="662">
        <v>0</v>
      </c>
      <c r="BR324" s="675">
        <v>0</v>
      </c>
      <c r="BS324" s="652">
        <f t="shared" si="170"/>
        <v>0</v>
      </c>
      <c r="BT324" s="650">
        <f t="shared" si="171"/>
        <v>0</v>
      </c>
      <c r="BV324" s="668"/>
      <c r="BW324" s="674"/>
      <c r="BX324" s="674"/>
      <c r="BY324" s="675"/>
      <c r="BZ324" s="675"/>
      <c r="CA324" s="662"/>
      <c r="CB324" s="662"/>
      <c r="CC324" s="662"/>
      <c r="CD324" s="675"/>
      <c r="CF324" s="671"/>
      <c r="CG324" s="661"/>
      <c r="CH324" s="661"/>
      <c r="CI324" s="661"/>
      <c r="CJ324" s="88"/>
      <c r="CK324" s="86"/>
      <c r="CL324" s="86"/>
      <c r="CM324" s="87"/>
      <c r="CN324" s="86"/>
      <c r="CO324" s="86"/>
      <c r="CP324" s="86"/>
      <c r="CQ324" s="87"/>
    </row>
    <row r="325" spans="1:95" ht="17.25" customHeight="1" x14ac:dyDescent="0.25">
      <c r="A325" s="664">
        <v>321</v>
      </c>
      <c r="B325" s="647" t="s">
        <v>265</v>
      </c>
      <c r="C325" s="648" t="s">
        <v>866</v>
      </c>
      <c r="D325" s="653">
        <v>691</v>
      </c>
      <c r="E325" s="654">
        <v>0</v>
      </c>
      <c r="F325" s="567">
        <v>20</v>
      </c>
      <c r="G325" s="567">
        <v>23</v>
      </c>
      <c r="H325" s="569">
        <v>21</v>
      </c>
      <c r="I325" s="654">
        <v>0</v>
      </c>
      <c r="J325" s="567">
        <v>0</v>
      </c>
      <c r="K325" s="567">
        <v>0</v>
      </c>
      <c r="L325" s="569">
        <v>0</v>
      </c>
      <c r="M325" s="655">
        <v>0</v>
      </c>
      <c r="N325" s="656">
        <v>0</v>
      </c>
      <c r="O325" s="649">
        <v>0</v>
      </c>
      <c r="P325" s="649">
        <f t="shared" si="138"/>
        <v>0</v>
      </c>
      <c r="Q325" s="649">
        <f t="shared" si="139"/>
        <v>0</v>
      </c>
      <c r="R325" s="649">
        <f t="shared" si="140"/>
        <v>0</v>
      </c>
      <c r="S325" s="660">
        <v>0</v>
      </c>
      <c r="T325" s="649">
        <f t="shared" si="141"/>
        <v>0</v>
      </c>
      <c r="U325" s="649">
        <f t="shared" si="142"/>
        <v>0</v>
      </c>
      <c r="V325" s="650">
        <f t="shared" si="143"/>
        <v>0</v>
      </c>
      <c r="W325" s="655">
        <v>0</v>
      </c>
      <c r="X325" s="656">
        <v>0</v>
      </c>
      <c r="Y325" s="661">
        <v>0</v>
      </c>
      <c r="Z325" s="649">
        <f t="shared" si="144"/>
        <v>0</v>
      </c>
      <c r="AA325" s="649">
        <f t="shared" si="145"/>
        <v>0</v>
      </c>
      <c r="AB325" s="649">
        <f t="shared" si="146"/>
        <v>0</v>
      </c>
      <c r="AC325" s="661">
        <v>0</v>
      </c>
      <c r="AD325" s="649">
        <f t="shared" si="147"/>
        <v>0</v>
      </c>
      <c r="AE325" s="649">
        <f t="shared" si="148"/>
        <v>0</v>
      </c>
      <c r="AF325" s="650">
        <f t="shared" si="149"/>
        <v>0</v>
      </c>
      <c r="AG325" s="655">
        <v>0</v>
      </c>
      <c r="AH325" s="656">
        <v>0</v>
      </c>
      <c r="AI325" s="661">
        <v>0</v>
      </c>
      <c r="AJ325" s="649">
        <f t="shared" si="150"/>
        <v>0</v>
      </c>
      <c r="AK325" s="649">
        <f t="shared" si="151"/>
        <v>0</v>
      </c>
      <c r="AL325" s="649">
        <f t="shared" si="152"/>
        <v>0</v>
      </c>
      <c r="AM325" s="661">
        <v>0</v>
      </c>
      <c r="AN325" s="649">
        <f t="shared" si="153"/>
        <v>0</v>
      </c>
      <c r="AO325" s="649">
        <f t="shared" si="154"/>
        <v>0</v>
      </c>
      <c r="AP325" s="650">
        <f t="shared" si="155"/>
        <v>0</v>
      </c>
      <c r="AQ325" s="655">
        <v>0</v>
      </c>
      <c r="AR325" s="656">
        <v>0</v>
      </c>
      <c r="AS325" s="661">
        <v>0</v>
      </c>
      <c r="AT325" s="649">
        <f t="shared" si="156"/>
        <v>0</v>
      </c>
      <c r="AU325" s="649">
        <f t="shared" si="157"/>
        <v>0</v>
      </c>
      <c r="AV325" s="649">
        <f t="shared" si="158"/>
        <v>0</v>
      </c>
      <c r="AW325" s="661">
        <v>0</v>
      </c>
      <c r="AX325" s="649">
        <f t="shared" si="159"/>
        <v>0</v>
      </c>
      <c r="AY325" s="649">
        <f t="shared" si="160"/>
        <v>0</v>
      </c>
      <c r="AZ325" s="650">
        <f t="shared" si="161"/>
        <v>0</v>
      </c>
      <c r="BA325" s="651">
        <v>1.4</v>
      </c>
      <c r="BB325" s="649">
        <f t="shared" si="162"/>
        <v>0</v>
      </c>
      <c r="BC325" s="649">
        <f t="shared" si="163"/>
        <v>28</v>
      </c>
      <c r="BD325" s="649">
        <f t="shared" si="164"/>
        <v>32.199999999999996</v>
      </c>
      <c r="BE325" s="650">
        <f t="shared" si="165"/>
        <v>29.4</v>
      </c>
      <c r="BF325" s="651">
        <v>1.03</v>
      </c>
      <c r="BG325" s="649">
        <f t="shared" si="166"/>
        <v>0</v>
      </c>
      <c r="BH325" s="649">
        <f t="shared" si="167"/>
        <v>20.6</v>
      </c>
      <c r="BI325" s="649">
        <f t="shared" si="168"/>
        <v>23.69</v>
      </c>
      <c r="BJ325" s="650">
        <f t="shared" si="169"/>
        <v>21.63</v>
      </c>
      <c r="BK325" s="674">
        <v>0</v>
      </c>
      <c r="BL325" s="674">
        <v>0</v>
      </c>
      <c r="BM325" s="675">
        <v>0</v>
      </c>
      <c r="BN325" s="675">
        <v>0</v>
      </c>
      <c r="BO325" s="662">
        <v>0</v>
      </c>
      <c r="BP325" s="662">
        <v>0</v>
      </c>
      <c r="BQ325" s="662">
        <v>0</v>
      </c>
      <c r="BR325" s="675">
        <v>0</v>
      </c>
      <c r="BS325" s="652">
        <f t="shared" si="170"/>
        <v>0</v>
      </c>
      <c r="BT325" s="650">
        <f t="shared" si="171"/>
        <v>0</v>
      </c>
      <c r="BV325" s="668"/>
      <c r="BW325" s="674"/>
      <c r="BX325" s="674"/>
      <c r="BY325" s="675"/>
      <c r="BZ325" s="675"/>
      <c r="CA325" s="662"/>
      <c r="CB325" s="662"/>
      <c r="CC325" s="662"/>
      <c r="CD325" s="675"/>
      <c r="CF325" s="671"/>
      <c r="CG325" s="661"/>
      <c r="CH325" s="661"/>
      <c r="CI325" s="661"/>
      <c r="CJ325" s="88"/>
      <c r="CK325" s="86"/>
      <c r="CL325" s="86"/>
      <c r="CM325" s="87"/>
      <c r="CN325" s="86"/>
      <c r="CO325" s="86"/>
      <c r="CP325" s="86"/>
      <c r="CQ325" s="87"/>
    </row>
    <row r="326" spans="1:95" ht="17.25" customHeight="1" x14ac:dyDescent="0.25">
      <c r="A326" s="664">
        <v>322</v>
      </c>
      <c r="B326" s="647" t="s">
        <v>266</v>
      </c>
      <c r="C326" s="648" t="s">
        <v>867</v>
      </c>
      <c r="D326" s="653">
        <v>229</v>
      </c>
      <c r="E326" s="654">
        <v>2</v>
      </c>
      <c r="F326" s="567">
        <v>0</v>
      </c>
      <c r="G326" s="567">
        <v>13</v>
      </c>
      <c r="H326" s="569">
        <v>7</v>
      </c>
      <c r="I326" s="654">
        <v>0</v>
      </c>
      <c r="J326" s="567">
        <v>0</v>
      </c>
      <c r="K326" s="567">
        <v>0</v>
      </c>
      <c r="L326" s="569">
        <v>0</v>
      </c>
      <c r="M326" s="655">
        <v>0</v>
      </c>
      <c r="N326" s="656">
        <v>0</v>
      </c>
      <c r="O326" s="649">
        <v>0</v>
      </c>
      <c r="P326" s="649">
        <f t="shared" ref="P326:P388" si="172">IF(I326=0,0,O326/I326)</f>
        <v>0</v>
      </c>
      <c r="Q326" s="649">
        <f t="shared" ref="Q326:Q388" si="173">M326*P326</f>
        <v>0</v>
      </c>
      <c r="R326" s="649">
        <f t="shared" ref="R326:R390" si="174">N326*P326</f>
        <v>0</v>
      </c>
      <c r="S326" s="660">
        <v>0</v>
      </c>
      <c r="T326" s="649">
        <f t="shared" ref="T326:T388" si="175">IF(I326=0,0,S326/I326)</f>
        <v>0</v>
      </c>
      <c r="U326" s="649">
        <f t="shared" ref="U326:U388" si="176">M326*T326</f>
        <v>0</v>
      </c>
      <c r="V326" s="650">
        <f t="shared" ref="V326:V390" si="177">N326*T326</f>
        <v>0</v>
      </c>
      <c r="W326" s="655">
        <v>0</v>
      </c>
      <c r="X326" s="656">
        <v>0</v>
      </c>
      <c r="Y326" s="661">
        <v>0</v>
      </c>
      <c r="Z326" s="649">
        <f t="shared" ref="Z326:Z388" si="178">IF(J326=0,0,Y326/J326)</f>
        <v>0</v>
      </c>
      <c r="AA326" s="649">
        <f t="shared" ref="AA326:AA388" si="179">W326*Z326</f>
        <v>0</v>
      </c>
      <c r="AB326" s="649">
        <f t="shared" ref="AB326:AB390" si="180">X326*Z326</f>
        <v>0</v>
      </c>
      <c r="AC326" s="661">
        <v>0</v>
      </c>
      <c r="AD326" s="649">
        <f t="shared" ref="AD326:AD388" si="181">IF(J326=0,0,AC326/J326)</f>
        <v>0</v>
      </c>
      <c r="AE326" s="649">
        <f t="shared" ref="AE326:AE388" si="182">W326*AD326</f>
        <v>0</v>
      </c>
      <c r="AF326" s="650">
        <f t="shared" ref="AF326:AF390" si="183">AD326*X326</f>
        <v>0</v>
      </c>
      <c r="AG326" s="655">
        <v>0</v>
      </c>
      <c r="AH326" s="656">
        <v>0</v>
      </c>
      <c r="AI326" s="661">
        <v>0</v>
      </c>
      <c r="AJ326" s="649">
        <f t="shared" ref="AJ326:AJ388" si="184">IF(K326=0,0,AI326/K326)</f>
        <v>0</v>
      </c>
      <c r="AK326" s="649">
        <f t="shared" ref="AK326:AK388" si="185">AG326*AJ326</f>
        <v>0</v>
      </c>
      <c r="AL326" s="649">
        <f t="shared" ref="AL326:AL390" si="186">AH326*AJ326</f>
        <v>0</v>
      </c>
      <c r="AM326" s="661">
        <v>0</v>
      </c>
      <c r="AN326" s="649">
        <f t="shared" ref="AN326:AN388" si="187">IF(K326=0,0,AM326/K326)</f>
        <v>0</v>
      </c>
      <c r="AO326" s="649">
        <f t="shared" ref="AO326:AO388" si="188">AG326*AN326</f>
        <v>0</v>
      </c>
      <c r="AP326" s="650">
        <f t="shared" ref="AP326:AP390" si="189">AN326*AH326</f>
        <v>0</v>
      </c>
      <c r="AQ326" s="655">
        <v>0</v>
      </c>
      <c r="AR326" s="656">
        <v>0</v>
      </c>
      <c r="AS326" s="661">
        <v>0</v>
      </c>
      <c r="AT326" s="649">
        <f t="shared" ref="AT326:AT388" si="190">IF(L326=0,0,AS326/L326)</f>
        <v>0</v>
      </c>
      <c r="AU326" s="649">
        <f t="shared" ref="AU326:AU388" si="191">AQ326*AT326</f>
        <v>0</v>
      </c>
      <c r="AV326" s="649">
        <f t="shared" ref="AV326:AV390" si="192">AR326*AT326</f>
        <v>0</v>
      </c>
      <c r="AW326" s="661">
        <v>0</v>
      </c>
      <c r="AX326" s="649">
        <f t="shared" ref="AX326:AX388" si="193">IF(L326=0,0,AW326/L326)</f>
        <v>0</v>
      </c>
      <c r="AY326" s="649">
        <f t="shared" ref="AY326:AY388" si="194">AQ326*AX326</f>
        <v>0</v>
      </c>
      <c r="AZ326" s="650">
        <f t="shared" ref="AZ326:AZ390" si="195">AR326*AX326</f>
        <v>0</v>
      </c>
      <c r="BA326" s="651">
        <v>2.08</v>
      </c>
      <c r="BB326" s="649">
        <f t="shared" ref="BB326:BB388" si="196">E326*BA326</f>
        <v>4.16</v>
      </c>
      <c r="BC326" s="649">
        <f t="shared" ref="BC326:BC390" si="197">F326*BA326</f>
        <v>0</v>
      </c>
      <c r="BD326" s="649">
        <f t="shared" ref="BD326:BD390" si="198">G326*BA326</f>
        <v>27.04</v>
      </c>
      <c r="BE326" s="650">
        <f t="shared" ref="BE326:BE390" si="199">H326*BA326</f>
        <v>14.56</v>
      </c>
      <c r="BF326" s="651">
        <v>1.03</v>
      </c>
      <c r="BG326" s="649">
        <f t="shared" ref="BG326:BG388" si="200">E326*BF326</f>
        <v>2.06</v>
      </c>
      <c r="BH326" s="649">
        <f t="shared" ref="BH326:BH390" si="201">F326*BF326</f>
        <v>0</v>
      </c>
      <c r="BI326" s="649">
        <f t="shared" ref="BI326:BI390" si="202">G326*BF326</f>
        <v>13.39</v>
      </c>
      <c r="BJ326" s="650">
        <f t="shared" ref="BJ326:BJ390" si="203">H326*BF326</f>
        <v>7.21</v>
      </c>
      <c r="BK326" s="674">
        <v>0</v>
      </c>
      <c r="BL326" s="674">
        <v>0</v>
      </c>
      <c r="BM326" s="675">
        <v>0</v>
      </c>
      <c r="BN326" s="675">
        <v>0</v>
      </c>
      <c r="BO326" s="662">
        <v>0</v>
      </c>
      <c r="BP326" s="662">
        <v>0</v>
      </c>
      <c r="BQ326" s="662">
        <v>0</v>
      </c>
      <c r="BR326" s="675">
        <v>0</v>
      </c>
      <c r="BS326" s="652">
        <f t="shared" ref="BS326:BS388" si="204">BK326+BL326+BM326+BN326+BO326+BP326+BQ326+BR326</f>
        <v>0</v>
      </c>
      <c r="BT326" s="650">
        <f t="shared" si="171"/>
        <v>0</v>
      </c>
      <c r="BV326" s="668"/>
      <c r="BW326" s="674"/>
      <c r="BX326" s="674"/>
      <c r="BY326" s="675"/>
      <c r="BZ326" s="675"/>
      <c r="CA326" s="662"/>
      <c r="CB326" s="662"/>
      <c r="CC326" s="662"/>
      <c r="CD326" s="675"/>
      <c r="CF326" s="671"/>
      <c r="CG326" s="661"/>
      <c r="CH326" s="661"/>
      <c r="CI326" s="661"/>
      <c r="CJ326" s="88"/>
      <c r="CK326" s="86"/>
      <c r="CL326" s="86"/>
      <c r="CM326" s="87"/>
      <c r="CN326" s="86"/>
      <c r="CO326" s="86"/>
      <c r="CP326" s="86"/>
      <c r="CQ326" s="87"/>
    </row>
    <row r="327" spans="1:95" ht="17.25" customHeight="1" x14ac:dyDescent="0.25">
      <c r="A327" s="664">
        <v>323</v>
      </c>
      <c r="B327" s="647" t="s">
        <v>267</v>
      </c>
      <c r="C327" s="648" t="s">
        <v>868</v>
      </c>
      <c r="D327" s="653">
        <v>332</v>
      </c>
      <c r="E327" s="654">
        <v>6</v>
      </c>
      <c r="F327" s="567">
        <v>0</v>
      </c>
      <c r="G327" s="567">
        <v>24</v>
      </c>
      <c r="H327" s="569">
        <v>12</v>
      </c>
      <c r="I327" s="654">
        <v>0</v>
      </c>
      <c r="J327" s="567">
        <v>0</v>
      </c>
      <c r="K327" s="567">
        <v>0</v>
      </c>
      <c r="L327" s="569">
        <v>0</v>
      </c>
      <c r="M327" s="655">
        <v>0</v>
      </c>
      <c r="N327" s="656">
        <v>0</v>
      </c>
      <c r="O327" s="649">
        <v>0</v>
      </c>
      <c r="P327" s="649">
        <f t="shared" si="172"/>
        <v>0</v>
      </c>
      <c r="Q327" s="649">
        <f t="shared" si="173"/>
        <v>0</v>
      </c>
      <c r="R327" s="649">
        <f t="shared" si="174"/>
        <v>0</v>
      </c>
      <c r="S327" s="660">
        <v>0</v>
      </c>
      <c r="T327" s="649">
        <f t="shared" si="175"/>
        <v>0</v>
      </c>
      <c r="U327" s="649">
        <f t="shared" si="176"/>
        <v>0</v>
      </c>
      <c r="V327" s="650">
        <f t="shared" si="177"/>
        <v>0</v>
      </c>
      <c r="W327" s="655">
        <v>0</v>
      </c>
      <c r="X327" s="656">
        <v>0</v>
      </c>
      <c r="Y327" s="661">
        <v>0</v>
      </c>
      <c r="Z327" s="649">
        <f t="shared" si="178"/>
        <v>0</v>
      </c>
      <c r="AA327" s="649">
        <f t="shared" si="179"/>
        <v>0</v>
      </c>
      <c r="AB327" s="649">
        <f t="shared" si="180"/>
        <v>0</v>
      </c>
      <c r="AC327" s="661">
        <v>0</v>
      </c>
      <c r="AD327" s="649">
        <f t="shared" si="181"/>
        <v>0</v>
      </c>
      <c r="AE327" s="649">
        <f t="shared" si="182"/>
        <v>0</v>
      </c>
      <c r="AF327" s="650">
        <f t="shared" si="183"/>
        <v>0</v>
      </c>
      <c r="AG327" s="655">
        <v>0</v>
      </c>
      <c r="AH327" s="656">
        <v>0</v>
      </c>
      <c r="AI327" s="661">
        <v>0</v>
      </c>
      <c r="AJ327" s="649">
        <f t="shared" si="184"/>
        <v>0</v>
      </c>
      <c r="AK327" s="649">
        <f t="shared" si="185"/>
        <v>0</v>
      </c>
      <c r="AL327" s="649">
        <f t="shared" si="186"/>
        <v>0</v>
      </c>
      <c r="AM327" s="661">
        <v>0</v>
      </c>
      <c r="AN327" s="649">
        <f t="shared" si="187"/>
        <v>0</v>
      </c>
      <c r="AO327" s="649">
        <f t="shared" si="188"/>
        <v>0</v>
      </c>
      <c r="AP327" s="650">
        <f t="shared" si="189"/>
        <v>0</v>
      </c>
      <c r="AQ327" s="655">
        <v>0</v>
      </c>
      <c r="AR327" s="656">
        <v>0</v>
      </c>
      <c r="AS327" s="661">
        <v>0</v>
      </c>
      <c r="AT327" s="649">
        <f t="shared" si="190"/>
        <v>0</v>
      </c>
      <c r="AU327" s="649">
        <f t="shared" si="191"/>
        <v>0</v>
      </c>
      <c r="AV327" s="649">
        <f t="shared" si="192"/>
        <v>0</v>
      </c>
      <c r="AW327" s="661">
        <v>0</v>
      </c>
      <c r="AX327" s="649">
        <f t="shared" si="193"/>
        <v>0</v>
      </c>
      <c r="AY327" s="649">
        <f t="shared" si="194"/>
        <v>0</v>
      </c>
      <c r="AZ327" s="650">
        <f t="shared" si="195"/>
        <v>0</v>
      </c>
      <c r="BA327" s="651">
        <v>1.76</v>
      </c>
      <c r="BB327" s="649">
        <f t="shared" si="196"/>
        <v>10.56</v>
      </c>
      <c r="BC327" s="649">
        <f t="shared" si="197"/>
        <v>0</v>
      </c>
      <c r="BD327" s="649">
        <f t="shared" si="198"/>
        <v>42.24</v>
      </c>
      <c r="BE327" s="650">
        <f t="shared" si="199"/>
        <v>21.12</v>
      </c>
      <c r="BF327" s="651">
        <v>1.1100000000000001</v>
      </c>
      <c r="BG327" s="649">
        <f t="shared" si="200"/>
        <v>6.66</v>
      </c>
      <c r="BH327" s="649">
        <f t="shared" si="201"/>
        <v>0</v>
      </c>
      <c r="BI327" s="649">
        <f t="shared" si="202"/>
        <v>26.64</v>
      </c>
      <c r="BJ327" s="650">
        <f t="shared" si="203"/>
        <v>13.32</v>
      </c>
      <c r="BK327" s="674">
        <v>0</v>
      </c>
      <c r="BL327" s="674">
        <v>0</v>
      </c>
      <c r="BM327" s="675">
        <v>0</v>
      </c>
      <c r="BN327" s="675">
        <v>0</v>
      </c>
      <c r="BO327" s="662">
        <v>0</v>
      </c>
      <c r="BP327" s="662">
        <v>0</v>
      </c>
      <c r="BQ327" s="662">
        <v>0</v>
      </c>
      <c r="BR327" s="675">
        <v>0</v>
      </c>
      <c r="BS327" s="652">
        <f t="shared" si="204"/>
        <v>0</v>
      </c>
      <c r="BT327" s="650">
        <f t="shared" ref="BT327:BT390" si="205">BS327*C$5</f>
        <v>0</v>
      </c>
      <c r="BV327" s="668"/>
      <c r="BW327" s="674"/>
      <c r="BX327" s="674"/>
      <c r="BY327" s="675"/>
      <c r="BZ327" s="675"/>
      <c r="CA327" s="662"/>
      <c r="CB327" s="662"/>
      <c r="CC327" s="662"/>
      <c r="CD327" s="675"/>
      <c r="CF327" s="671"/>
      <c r="CG327" s="661"/>
      <c r="CH327" s="661"/>
      <c r="CI327" s="661"/>
      <c r="CJ327" s="88"/>
      <c r="CK327" s="86"/>
      <c r="CL327" s="86"/>
      <c r="CM327" s="87"/>
      <c r="CN327" s="86"/>
      <c r="CO327" s="86"/>
      <c r="CP327" s="86"/>
      <c r="CQ327" s="87"/>
    </row>
    <row r="328" spans="1:95" ht="17.25" customHeight="1" x14ac:dyDescent="0.25">
      <c r="A328" s="664">
        <v>324</v>
      </c>
      <c r="B328" s="647" t="s">
        <v>268</v>
      </c>
      <c r="C328" s="648" t="s">
        <v>869</v>
      </c>
      <c r="D328" s="653">
        <v>1198</v>
      </c>
      <c r="E328" s="654">
        <v>27</v>
      </c>
      <c r="F328" s="567">
        <v>0</v>
      </c>
      <c r="G328" s="567">
        <v>73</v>
      </c>
      <c r="H328" s="569">
        <v>32</v>
      </c>
      <c r="I328" s="654">
        <v>0</v>
      </c>
      <c r="J328" s="567">
        <v>0</v>
      </c>
      <c r="K328" s="567">
        <v>0</v>
      </c>
      <c r="L328" s="569">
        <v>0</v>
      </c>
      <c r="M328" s="655">
        <v>0</v>
      </c>
      <c r="N328" s="656">
        <v>0</v>
      </c>
      <c r="O328" s="649">
        <v>0</v>
      </c>
      <c r="P328" s="649">
        <f t="shared" si="172"/>
        <v>0</v>
      </c>
      <c r="Q328" s="649">
        <f t="shared" si="173"/>
        <v>0</v>
      </c>
      <c r="R328" s="649">
        <f t="shared" si="174"/>
        <v>0</v>
      </c>
      <c r="S328" s="660">
        <v>0</v>
      </c>
      <c r="T328" s="649">
        <f t="shared" si="175"/>
        <v>0</v>
      </c>
      <c r="U328" s="649">
        <f t="shared" si="176"/>
        <v>0</v>
      </c>
      <c r="V328" s="650">
        <f t="shared" si="177"/>
        <v>0</v>
      </c>
      <c r="W328" s="655">
        <v>0</v>
      </c>
      <c r="X328" s="656">
        <v>0</v>
      </c>
      <c r="Y328" s="661">
        <v>0</v>
      </c>
      <c r="Z328" s="649">
        <f t="shared" si="178"/>
        <v>0</v>
      </c>
      <c r="AA328" s="649">
        <f t="shared" si="179"/>
        <v>0</v>
      </c>
      <c r="AB328" s="649">
        <f t="shared" si="180"/>
        <v>0</v>
      </c>
      <c r="AC328" s="661">
        <v>0</v>
      </c>
      <c r="AD328" s="649">
        <f t="shared" si="181"/>
        <v>0</v>
      </c>
      <c r="AE328" s="649">
        <f t="shared" si="182"/>
        <v>0</v>
      </c>
      <c r="AF328" s="650">
        <f t="shared" si="183"/>
        <v>0</v>
      </c>
      <c r="AG328" s="655">
        <v>0</v>
      </c>
      <c r="AH328" s="656">
        <v>0</v>
      </c>
      <c r="AI328" s="661">
        <v>0</v>
      </c>
      <c r="AJ328" s="649">
        <f t="shared" si="184"/>
        <v>0</v>
      </c>
      <c r="AK328" s="649">
        <f t="shared" si="185"/>
        <v>0</v>
      </c>
      <c r="AL328" s="649">
        <f t="shared" si="186"/>
        <v>0</v>
      </c>
      <c r="AM328" s="661">
        <v>0</v>
      </c>
      <c r="AN328" s="649">
        <f t="shared" si="187"/>
        <v>0</v>
      </c>
      <c r="AO328" s="649">
        <f t="shared" si="188"/>
        <v>0</v>
      </c>
      <c r="AP328" s="650">
        <f t="shared" si="189"/>
        <v>0</v>
      </c>
      <c r="AQ328" s="655">
        <v>0</v>
      </c>
      <c r="AR328" s="656">
        <v>0</v>
      </c>
      <c r="AS328" s="661">
        <v>0</v>
      </c>
      <c r="AT328" s="649">
        <f t="shared" si="190"/>
        <v>0</v>
      </c>
      <c r="AU328" s="649">
        <f t="shared" si="191"/>
        <v>0</v>
      </c>
      <c r="AV328" s="649">
        <f t="shared" si="192"/>
        <v>0</v>
      </c>
      <c r="AW328" s="661">
        <v>0</v>
      </c>
      <c r="AX328" s="649">
        <f t="shared" si="193"/>
        <v>0</v>
      </c>
      <c r="AY328" s="649">
        <f t="shared" si="194"/>
        <v>0</v>
      </c>
      <c r="AZ328" s="650">
        <f t="shared" si="195"/>
        <v>0</v>
      </c>
      <c r="BA328" s="651">
        <v>1.52</v>
      </c>
      <c r="BB328" s="649">
        <f t="shared" si="196"/>
        <v>41.04</v>
      </c>
      <c r="BC328" s="649">
        <f t="shared" si="197"/>
        <v>0</v>
      </c>
      <c r="BD328" s="649">
        <f t="shared" si="198"/>
        <v>110.96000000000001</v>
      </c>
      <c r="BE328" s="650">
        <f t="shared" si="199"/>
        <v>48.64</v>
      </c>
      <c r="BF328" s="651">
        <v>1.19</v>
      </c>
      <c r="BG328" s="649">
        <f t="shared" si="200"/>
        <v>32.129999999999995</v>
      </c>
      <c r="BH328" s="649">
        <f t="shared" si="201"/>
        <v>0</v>
      </c>
      <c r="BI328" s="649">
        <f t="shared" si="202"/>
        <v>86.86999999999999</v>
      </c>
      <c r="BJ328" s="650">
        <f t="shared" si="203"/>
        <v>38.08</v>
      </c>
      <c r="BK328" s="674">
        <v>0</v>
      </c>
      <c r="BL328" s="674">
        <v>0</v>
      </c>
      <c r="BM328" s="675">
        <v>0</v>
      </c>
      <c r="BN328" s="675">
        <v>0</v>
      </c>
      <c r="BO328" s="662">
        <v>0</v>
      </c>
      <c r="BP328" s="662">
        <v>0</v>
      </c>
      <c r="BQ328" s="662">
        <v>0</v>
      </c>
      <c r="BR328" s="675">
        <v>0</v>
      </c>
      <c r="BS328" s="652">
        <f t="shared" si="204"/>
        <v>0</v>
      </c>
      <c r="BT328" s="650">
        <f t="shared" si="205"/>
        <v>0</v>
      </c>
      <c r="BV328" s="668"/>
      <c r="BW328" s="674"/>
      <c r="BX328" s="674"/>
      <c r="BY328" s="675"/>
      <c r="BZ328" s="675"/>
      <c r="CA328" s="662"/>
      <c r="CB328" s="662"/>
      <c r="CC328" s="662"/>
      <c r="CD328" s="675"/>
      <c r="CF328" s="671"/>
      <c r="CG328" s="661"/>
      <c r="CH328" s="661"/>
      <c r="CI328" s="661"/>
      <c r="CJ328" s="88"/>
      <c r="CK328" s="86"/>
      <c r="CL328" s="86"/>
      <c r="CM328" s="87"/>
      <c r="CN328" s="86"/>
      <c r="CO328" s="86"/>
      <c r="CP328" s="86"/>
      <c r="CQ328" s="87"/>
    </row>
    <row r="329" spans="1:95" ht="17.25" customHeight="1" x14ac:dyDescent="0.25">
      <c r="A329" s="664">
        <v>325</v>
      </c>
      <c r="B329" s="647" t="s">
        <v>269</v>
      </c>
      <c r="C329" s="648" t="s">
        <v>870</v>
      </c>
      <c r="D329" s="653">
        <v>7291</v>
      </c>
      <c r="E329" s="654">
        <v>145</v>
      </c>
      <c r="F329" s="567">
        <v>0</v>
      </c>
      <c r="G329" s="567">
        <v>416</v>
      </c>
      <c r="H329" s="569">
        <v>255</v>
      </c>
      <c r="I329" s="654">
        <v>179</v>
      </c>
      <c r="J329" s="567">
        <v>0</v>
      </c>
      <c r="K329" s="567">
        <v>520</v>
      </c>
      <c r="L329" s="569">
        <v>0</v>
      </c>
      <c r="M329" s="655">
        <v>4</v>
      </c>
      <c r="N329" s="656">
        <v>0</v>
      </c>
      <c r="O329" s="649">
        <v>1684568.7939837901</v>
      </c>
      <c r="P329" s="649">
        <f t="shared" si="172"/>
        <v>9410.9988490714532</v>
      </c>
      <c r="Q329" s="649">
        <f t="shared" si="173"/>
        <v>37643.995396285813</v>
      </c>
      <c r="R329" s="649">
        <f t="shared" si="174"/>
        <v>0</v>
      </c>
      <c r="S329" s="660">
        <v>121507.801082263</v>
      </c>
      <c r="T329" s="649">
        <f t="shared" si="175"/>
        <v>678.81453118582681</v>
      </c>
      <c r="U329" s="649">
        <f t="shared" si="176"/>
        <v>2715.2581247433072</v>
      </c>
      <c r="V329" s="650">
        <f t="shared" si="177"/>
        <v>0</v>
      </c>
      <c r="W329" s="655">
        <v>0</v>
      </c>
      <c r="X329" s="656">
        <v>0</v>
      </c>
      <c r="Y329" s="661">
        <v>0</v>
      </c>
      <c r="Z329" s="649">
        <f t="shared" si="178"/>
        <v>0</v>
      </c>
      <c r="AA329" s="649">
        <f t="shared" si="179"/>
        <v>0</v>
      </c>
      <c r="AB329" s="649">
        <f t="shared" si="180"/>
        <v>0</v>
      </c>
      <c r="AC329" s="661">
        <v>0</v>
      </c>
      <c r="AD329" s="649">
        <f t="shared" si="181"/>
        <v>0</v>
      </c>
      <c r="AE329" s="649">
        <f t="shared" si="182"/>
        <v>0</v>
      </c>
      <c r="AF329" s="650">
        <f t="shared" si="183"/>
        <v>0</v>
      </c>
      <c r="AG329" s="655">
        <v>14</v>
      </c>
      <c r="AH329" s="656">
        <v>0</v>
      </c>
      <c r="AI329" s="661">
        <v>5892177.1461606696</v>
      </c>
      <c r="AJ329" s="649">
        <f t="shared" si="184"/>
        <v>11331.109896462825</v>
      </c>
      <c r="AK329" s="649">
        <f t="shared" si="185"/>
        <v>158635.53855047957</v>
      </c>
      <c r="AL329" s="649">
        <f t="shared" si="186"/>
        <v>0</v>
      </c>
      <c r="AM329" s="661">
        <v>1341500.37793882</v>
      </c>
      <c r="AN329" s="649">
        <f t="shared" si="187"/>
        <v>2579.8084191131156</v>
      </c>
      <c r="AO329" s="649">
        <f t="shared" si="188"/>
        <v>36117.317867583617</v>
      </c>
      <c r="AP329" s="650">
        <f t="shared" si="189"/>
        <v>0</v>
      </c>
      <c r="AQ329" s="655">
        <v>0</v>
      </c>
      <c r="AR329" s="656">
        <v>0</v>
      </c>
      <c r="AS329" s="661">
        <v>0</v>
      </c>
      <c r="AT329" s="649">
        <f t="shared" si="190"/>
        <v>0</v>
      </c>
      <c r="AU329" s="649">
        <f t="shared" si="191"/>
        <v>0</v>
      </c>
      <c r="AV329" s="649">
        <f t="shared" si="192"/>
        <v>0</v>
      </c>
      <c r="AW329" s="661">
        <v>0</v>
      </c>
      <c r="AX329" s="649">
        <f t="shared" si="193"/>
        <v>0</v>
      </c>
      <c r="AY329" s="649">
        <f t="shared" si="194"/>
        <v>0</v>
      </c>
      <c r="AZ329" s="650">
        <f t="shared" si="195"/>
        <v>0</v>
      </c>
      <c r="BA329" s="651">
        <v>1.31</v>
      </c>
      <c r="BB329" s="649">
        <f t="shared" si="196"/>
        <v>189.95000000000002</v>
      </c>
      <c r="BC329" s="649">
        <f t="shared" si="197"/>
        <v>0</v>
      </c>
      <c r="BD329" s="649">
        <f t="shared" si="198"/>
        <v>544.96</v>
      </c>
      <c r="BE329" s="650">
        <f t="shared" si="199"/>
        <v>334.05</v>
      </c>
      <c r="BF329" s="651">
        <v>1.35</v>
      </c>
      <c r="BG329" s="649">
        <f t="shared" si="200"/>
        <v>195.75</v>
      </c>
      <c r="BH329" s="649">
        <f t="shared" si="201"/>
        <v>0</v>
      </c>
      <c r="BI329" s="649">
        <f t="shared" si="202"/>
        <v>561.6</v>
      </c>
      <c r="BJ329" s="650">
        <f t="shared" si="203"/>
        <v>344.25</v>
      </c>
      <c r="BK329" s="674">
        <v>10.449865710939701</v>
      </c>
      <c r="BL329" s="674">
        <v>0.75374790787763002</v>
      </c>
      <c r="BM329" s="675">
        <v>0</v>
      </c>
      <c r="BN329" s="675">
        <v>0</v>
      </c>
      <c r="BO329" s="662">
        <v>36.550872925074103</v>
      </c>
      <c r="BP329" s="662">
        <v>8.3217134561085899</v>
      </c>
      <c r="BQ329" s="662">
        <v>0</v>
      </c>
      <c r="BR329" s="675">
        <v>0</v>
      </c>
      <c r="BS329" s="652">
        <f t="shared" si="204"/>
        <v>56.076200000000021</v>
      </c>
      <c r="BT329" s="650">
        <f t="shared" si="205"/>
        <v>9039754.1191655565</v>
      </c>
      <c r="BV329" s="668"/>
      <c r="BW329" s="674"/>
      <c r="BX329" s="674"/>
      <c r="BY329" s="675"/>
      <c r="BZ329" s="675"/>
      <c r="CA329" s="662"/>
      <c r="CB329" s="662"/>
      <c r="CC329" s="662"/>
      <c r="CD329" s="675"/>
      <c r="CF329" s="671"/>
      <c r="CG329" s="661"/>
      <c r="CH329" s="661"/>
      <c r="CI329" s="661"/>
      <c r="CJ329" s="88"/>
      <c r="CK329" s="86"/>
      <c r="CL329" s="86"/>
      <c r="CM329" s="87"/>
      <c r="CN329" s="86"/>
      <c r="CO329" s="86"/>
      <c r="CP329" s="86"/>
      <c r="CQ329" s="87"/>
    </row>
    <row r="330" spans="1:95" ht="17.25" customHeight="1" x14ac:dyDescent="0.25">
      <c r="A330" s="664">
        <v>326</v>
      </c>
      <c r="B330" s="647" t="s">
        <v>270</v>
      </c>
      <c r="C330" s="648" t="s">
        <v>871</v>
      </c>
      <c r="D330" s="653">
        <v>677</v>
      </c>
      <c r="E330" s="654">
        <v>14</v>
      </c>
      <c r="F330" s="567">
        <v>0</v>
      </c>
      <c r="G330" s="567">
        <v>36</v>
      </c>
      <c r="H330" s="569">
        <v>14</v>
      </c>
      <c r="I330" s="654">
        <v>0</v>
      </c>
      <c r="J330" s="567">
        <v>0</v>
      </c>
      <c r="K330" s="567">
        <v>0</v>
      </c>
      <c r="L330" s="569">
        <v>0</v>
      </c>
      <c r="M330" s="655">
        <v>0</v>
      </c>
      <c r="N330" s="656">
        <v>0</v>
      </c>
      <c r="O330" s="649">
        <v>0</v>
      </c>
      <c r="P330" s="649">
        <f t="shared" si="172"/>
        <v>0</v>
      </c>
      <c r="Q330" s="649">
        <f t="shared" si="173"/>
        <v>0</v>
      </c>
      <c r="R330" s="649">
        <f t="shared" si="174"/>
        <v>0</v>
      </c>
      <c r="S330" s="660">
        <v>0</v>
      </c>
      <c r="T330" s="649">
        <f t="shared" si="175"/>
        <v>0</v>
      </c>
      <c r="U330" s="649">
        <f t="shared" si="176"/>
        <v>0</v>
      </c>
      <c r="V330" s="650">
        <f t="shared" si="177"/>
        <v>0</v>
      </c>
      <c r="W330" s="655">
        <v>0</v>
      </c>
      <c r="X330" s="656">
        <v>0</v>
      </c>
      <c r="Y330" s="661">
        <v>0</v>
      </c>
      <c r="Z330" s="649">
        <f t="shared" si="178"/>
        <v>0</v>
      </c>
      <c r="AA330" s="649">
        <f t="shared" si="179"/>
        <v>0</v>
      </c>
      <c r="AB330" s="649">
        <f t="shared" si="180"/>
        <v>0</v>
      </c>
      <c r="AC330" s="661">
        <v>0</v>
      </c>
      <c r="AD330" s="649">
        <f t="shared" si="181"/>
        <v>0</v>
      </c>
      <c r="AE330" s="649">
        <f t="shared" si="182"/>
        <v>0</v>
      </c>
      <c r="AF330" s="650">
        <f t="shared" si="183"/>
        <v>0</v>
      </c>
      <c r="AG330" s="655">
        <v>0</v>
      </c>
      <c r="AH330" s="656">
        <v>0</v>
      </c>
      <c r="AI330" s="661">
        <v>0</v>
      </c>
      <c r="AJ330" s="649">
        <f t="shared" si="184"/>
        <v>0</v>
      </c>
      <c r="AK330" s="649">
        <f t="shared" si="185"/>
        <v>0</v>
      </c>
      <c r="AL330" s="649">
        <f t="shared" si="186"/>
        <v>0</v>
      </c>
      <c r="AM330" s="661">
        <v>0</v>
      </c>
      <c r="AN330" s="649">
        <f t="shared" si="187"/>
        <v>0</v>
      </c>
      <c r="AO330" s="649">
        <f t="shared" si="188"/>
        <v>0</v>
      </c>
      <c r="AP330" s="650">
        <f t="shared" si="189"/>
        <v>0</v>
      </c>
      <c r="AQ330" s="655">
        <v>0</v>
      </c>
      <c r="AR330" s="656">
        <v>0</v>
      </c>
      <c r="AS330" s="661">
        <v>0</v>
      </c>
      <c r="AT330" s="649">
        <f t="shared" si="190"/>
        <v>0</v>
      </c>
      <c r="AU330" s="649">
        <f t="shared" si="191"/>
        <v>0</v>
      </c>
      <c r="AV330" s="649">
        <f t="shared" si="192"/>
        <v>0</v>
      </c>
      <c r="AW330" s="661">
        <v>0</v>
      </c>
      <c r="AX330" s="649">
        <f t="shared" si="193"/>
        <v>0</v>
      </c>
      <c r="AY330" s="649">
        <f t="shared" si="194"/>
        <v>0</v>
      </c>
      <c r="AZ330" s="650">
        <f t="shared" si="195"/>
        <v>0</v>
      </c>
      <c r="BA330" s="651">
        <v>1.43</v>
      </c>
      <c r="BB330" s="649">
        <f t="shared" si="196"/>
        <v>20.02</v>
      </c>
      <c r="BC330" s="649">
        <f t="shared" si="197"/>
        <v>0</v>
      </c>
      <c r="BD330" s="649">
        <f t="shared" si="198"/>
        <v>51.48</v>
      </c>
      <c r="BE330" s="650">
        <f t="shared" si="199"/>
        <v>20.02</v>
      </c>
      <c r="BF330" s="651">
        <v>1.05</v>
      </c>
      <c r="BG330" s="649">
        <f t="shared" si="200"/>
        <v>14.700000000000001</v>
      </c>
      <c r="BH330" s="649">
        <f t="shared" si="201"/>
        <v>0</v>
      </c>
      <c r="BI330" s="649">
        <f t="shared" si="202"/>
        <v>37.800000000000004</v>
      </c>
      <c r="BJ330" s="650">
        <f t="shared" si="203"/>
        <v>14.700000000000001</v>
      </c>
      <c r="BK330" s="674">
        <v>0</v>
      </c>
      <c r="BL330" s="674">
        <v>0</v>
      </c>
      <c r="BM330" s="675">
        <v>0</v>
      </c>
      <c r="BN330" s="675">
        <v>0</v>
      </c>
      <c r="BO330" s="662">
        <v>0</v>
      </c>
      <c r="BP330" s="662">
        <v>0</v>
      </c>
      <c r="BQ330" s="662">
        <v>0</v>
      </c>
      <c r="BR330" s="675">
        <v>0</v>
      </c>
      <c r="BS330" s="652">
        <f t="shared" si="204"/>
        <v>0</v>
      </c>
      <c r="BT330" s="650">
        <f t="shared" si="205"/>
        <v>0</v>
      </c>
      <c r="BV330" s="668"/>
      <c r="BW330" s="674"/>
      <c r="BX330" s="674"/>
      <c r="BY330" s="675"/>
      <c r="BZ330" s="675"/>
      <c r="CA330" s="662"/>
      <c r="CB330" s="662"/>
      <c r="CC330" s="662"/>
      <c r="CD330" s="675"/>
      <c r="CF330" s="671"/>
      <c r="CG330" s="661"/>
      <c r="CH330" s="661"/>
      <c r="CI330" s="661"/>
      <c r="CJ330" s="88"/>
      <c r="CK330" s="86"/>
      <c r="CL330" s="86"/>
      <c r="CM330" s="87"/>
      <c r="CN330" s="86"/>
      <c r="CO330" s="86"/>
      <c r="CP330" s="86"/>
      <c r="CQ330" s="87"/>
    </row>
    <row r="331" spans="1:95" ht="17.25" customHeight="1" x14ac:dyDescent="0.25">
      <c r="A331" s="664">
        <v>327</v>
      </c>
      <c r="B331" s="647" t="s">
        <v>271</v>
      </c>
      <c r="C331" s="648" t="s">
        <v>872</v>
      </c>
      <c r="D331" s="653">
        <v>5475</v>
      </c>
      <c r="E331" s="654">
        <v>95</v>
      </c>
      <c r="F331" s="567">
        <v>0</v>
      </c>
      <c r="G331" s="567">
        <v>341</v>
      </c>
      <c r="H331" s="569">
        <v>152</v>
      </c>
      <c r="I331" s="654">
        <v>98</v>
      </c>
      <c r="J331" s="567">
        <v>0</v>
      </c>
      <c r="K331" s="567">
        <v>349</v>
      </c>
      <c r="L331" s="569">
        <v>159</v>
      </c>
      <c r="M331" s="655">
        <v>3</v>
      </c>
      <c r="N331" s="656">
        <v>0</v>
      </c>
      <c r="O331" s="649">
        <v>1113934.38978354</v>
      </c>
      <c r="P331" s="649">
        <f t="shared" si="172"/>
        <v>11366.677446770816</v>
      </c>
      <c r="Q331" s="649">
        <f t="shared" si="173"/>
        <v>34100.032340312449</v>
      </c>
      <c r="R331" s="649">
        <f t="shared" si="174"/>
        <v>0</v>
      </c>
      <c r="S331" s="660">
        <v>109132.018169997</v>
      </c>
      <c r="T331" s="649">
        <f t="shared" si="175"/>
        <v>1113.5920221428264</v>
      </c>
      <c r="U331" s="649">
        <f t="shared" si="176"/>
        <v>3340.7760664284792</v>
      </c>
      <c r="V331" s="650">
        <f t="shared" si="177"/>
        <v>0</v>
      </c>
      <c r="W331" s="655">
        <v>0</v>
      </c>
      <c r="X331" s="656">
        <v>0</v>
      </c>
      <c r="Y331" s="661">
        <v>0</v>
      </c>
      <c r="Z331" s="649">
        <f t="shared" si="178"/>
        <v>0</v>
      </c>
      <c r="AA331" s="649">
        <f t="shared" si="179"/>
        <v>0</v>
      </c>
      <c r="AB331" s="649">
        <f t="shared" si="180"/>
        <v>0</v>
      </c>
      <c r="AC331" s="661">
        <v>0</v>
      </c>
      <c r="AD331" s="649">
        <f t="shared" si="181"/>
        <v>0</v>
      </c>
      <c r="AE331" s="649">
        <f t="shared" si="182"/>
        <v>0</v>
      </c>
      <c r="AF331" s="650">
        <f t="shared" si="183"/>
        <v>0</v>
      </c>
      <c r="AG331" s="655">
        <v>5</v>
      </c>
      <c r="AH331" s="656">
        <v>0</v>
      </c>
      <c r="AI331" s="661">
        <v>3923283.7437669002</v>
      </c>
      <c r="AJ331" s="649">
        <f t="shared" si="184"/>
        <v>11241.500698472493</v>
      </c>
      <c r="AK331" s="649">
        <f t="shared" si="185"/>
        <v>56207.503492362463</v>
      </c>
      <c r="AL331" s="649">
        <f t="shared" si="186"/>
        <v>0</v>
      </c>
      <c r="AM331" s="661">
        <v>1066683.70773024</v>
      </c>
      <c r="AN331" s="649">
        <f t="shared" si="187"/>
        <v>3056.400308682636</v>
      </c>
      <c r="AO331" s="649">
        <f t="shared" si="188"/>
        <v>15282.00154341318</v>
      </c>
      <c r="AP331" s="650">
        <f t="shared" si="189"/>
        <v>0</v>
      </c>
      <c r="AQ331" s="655">
        <v>6</v>
      </c>
      <c r="AR331" s="656">
        <v>0</v>
      </c>
      <c r="AS331" s="661">
        <v>2399339.3417932601</v>
      </c>
      <c r="AT331" s="649">
        <f t="shared" si="190"/>
        <v>15090.184539580252</v>
      </c>
      <c r="AU331" s="649">
        <f t="shared" si="191"/>
        <v>90541.107237481512</v>
      </c>
      <c r="AV331" s="649">
        <f t="shared" si="192"/>
        <v>0</v>
      </c>
      <c r="AW331" s="661">
        <v>306944.79167858697</v>
      </c>
      <c r="AX331" s="649">
        <f t="shared" si="193"/>
        <v>1930.4703879156414</v>
      </c>
      <c r="AY331" s="649">
        <f t="shared" si="194"/>
        <v>11582.822327493848</v>
      </c>
      <c r="AZ331" s="650">
        <f t="shared" si="195"/>
        <v>0</v>
      </c>
      <c r="BA331" s="651">
        <v>1.5</v>
      </c>
      <c r="BB331" s="649">
        <f t="shared" si="196"/>
        <v>142.5</v>
      </c>
      <c r="BC331" s="649">
        <f t="shared" si="197"/>
        <v>0</v>
      </c>
      <c r="BD331" s="649">
        <f t="shared" si="198"/>
        <v>511.5</v>
      </c>
      <c r="BE331" s="650">
        <f t="shared" si="199"/>
        <v>228</v>
      </c>
      <c r="BF331" s="651">
        <v>1.4</v>
      </c>
      <c r="BG331" s="649">
        <f t="shared" si="200"/>
        <v>133</v>
      </c>
      <c r="BH331" s="649">
        <f t="shared" si="201"/>
        <v>0</v>
      </c>
      <c r="BI331" s="649">
        <f t="shared" si="202"/>
        <v>477.4</v>
      </c>
      <c r="BJ331" s="650">
        <f t="shared" si="203"/>
        <v>212.79999999999998</v>
      </c>
      <c r="BK331" s="674">
        <v>6.9100560485317803</v>
      </c>
      <c r="BL331" s="674">
        <v>0.67697735985204999</v>
      </c>
      <c r="BM331" s="675">
        <v>0</v>
      </c>
      <c r="BN331" s="675">
        <v>0</v>
      </c>
      <c r="BO331" s="662">
        <v>24.337259727649499</v>
      </c>
      <c r="BP331" s="662">
        <v>6.6169464504134297</v>
      </c>
      <c r="BQ331" s="662">
        <v>14.8837934112623</v>
      </c>
      <c r="BR331" s="675">
        <v>1.9040670022909501</v>
      </c>
      <c r="BS331" s="652">
        <f t="shared" si="204"/>
        <v>55.329100000000018</v>
      </c>
      <c r="BT331" s="650">
        <f t="shared" si="205"/>
        <v>8919317.9929225408</v>
      </c>
      <c r="BV331" s="668"/>
      <c r="BW331" s="674"/>
      <c r="BX331" s="674"/>
      <c r="BY331" s="675"/>
      <c r="BZ331" s="675"/>
      <c r="CA331" s="662"/>
      <c r="CB331" s="662"/>
      <c r="CC331" s="662"/>
      <c r="CD331" s="675"/>
      <c r="CF331" s="671"/>
      <c r="CG331" s="661"/>
      <c r="CH331" s="661"/>
      <c r="CI331" s="661"/>
      <c r="CJ331" s="88"/>
      <c r="CK331" s="86"/>
      <c r="CL331" s="86"/>
      <c r="CM331" s="87"/>
      <c r="CN331" s="86"/>
      <c r="CO331" s="86"/>
      <c r="CP331" s="86"/>
      <c r="CQ331" s="87"/>
    </row>
    <row r="332" spans="1:95" ht="17.25" customHeight="1" x14ac:dyDescent="0.25">
      <c r="A332" s="664">
        <v>328</v>
      </c>
      <c r="B332" s="647" t="s">
        <v>272</v>
      </c>
      <c r="C332" s="648" t="s">
        <v>873</v>
      </c>
      <c r="D332" s="653">
        <v>1766</v>
      </c>
      <c r="E332" s="654">
        <v>31</v>
      </c>
      <c r="F332" s="567">
        <v>0</v>
      </c>
      <c r="G332" s="567">
        <v>91</v>
      </c>
      <c r="H332" s="569">
        <v>51</v>
      </c>
      <c r="I332" s="654">
        <v>0</v>
      </c>
      <c r="J332" s="567">
        <v>0</v>
      </c>
      <c r="K332" s="567">
        <v>0</v>
      </c>
      <c r="L332" s="569">
        <v>0</v>
      </c>
      <c r="M332" s="655">
        <v>0</v>
      </c>
      <c r="N332" s="656">
        <v>0</v>
      </c>
      <c r="O332" s="649">
        <v>0</v>
      </c>
      <c r="P332" s="649">
        <f t="shared" si="172"/>
        <v>0</v>
      </c>
      <c r="Q332" s="649">
        <f t="shared" si="173"/>
        <v>0</v>
      </c>
      <c r="R332" s="649">
        <f t="shared" si="174"/>
        <v>0</v>
      </c>
      <c r="S332" s="660">
        <v>0</v>
      </c>
      <c r="T332" s="649">
        <f t="shared" si="175"/>
        <v>0</v>
      </c>
      <c r="U332" s="649">
        <f t="shared" si="176"/>
        <v>0</v>
      </c>
      <c r="V332" s="650">
        <f t="shared" si="177"/>
        <v>0</v>
      </c>
      <c r="W332" s="655">
        <v>0</v>
      </c>
      <c r="X332" s="656">
        <v>0</v>
      </c>
      <c r="Y332" s="661">
        <v>0</v>
      </c>
      <c r="Z332" s="649">
        <f t="shared" si="178"/>
        <v>0</v>
      </c>
      <c r="AA332" s="649">
        <f t="shared" si="179"/>
        <v>0</v>
      </c>
      <c r="AB332" s="649">
        <f t="shared" si="180"/>
        <v>0</v>
      </c>
      <c r="AC332" s="661">
        <v>0</v>
      </c>
      <c r="AD332" s="649">
        <f t="shared" si="181"/>
        <v>0</v>
      </c>
      <c r="AE332" s="649">
        <f t="shared" si="182"/>
        <v>0</v>
      </c>
      <c r="AF332" s="650">
        <f t="shared" si="183"/>
        <v>0</v>
      </c>
      <c r="AG332" s="655">
        <v>0</v>
      </c>
      <c r="AH332" s="656">
        <v>0</v>
      </c>
      <c r="AI332" s="661">
        <v>0</v>
      </c>
      <c r="AJ332" s="649">
        <f t="shared" si="184"/>
        <v>0</v>
      </c>
      <c r="AK332" s="649">
        <f t="shared" si="185"/>
        <v>0</v>
      </c>
      <c r="AL332" s="649">
        <f t="shared" si="186"/>
        <v>0</v>
      </c>
      <c r="AM332" s="661">
        <v>0</v>
      </c>
      <c r="AN332" s="649">
        <f t="shared" si="187"/>
        <v>0</v>
      </c>
      <c r="AO332" s="649">
        <f t="shared" si="188"/>
        <v>0</v>
      </c>
      <c r="AP332" s="650">
        <f t="shared" si="189"/>
        <v>0</v>
      </c>
      <c r="AQ332" s="655">
        <v>0</v>
      </c>
      <c r="AR332" s="656">
        <v>0</v>
      </c>
      <c r="AS332" s="661">
        <v>0</v>
      </c>
      <c r="AT332" s="649">
        <f t="shared" si="190"/>
        <v>0</v>
      </c>
      <c r="AU332" s="649">
        <f t="shared" si="191"/>
        <v>0</v>
      </c>
      <c r="AV332" s="649">
        <f t="shared" si="192"/>
        <v>0</v>
      </c>
      <c r="AW332" s="661">
        <v>0</v>
      </c>
      <c r="AX332" s="649">
        <f t="shared" si="193"/>
        <v>0</v>
      </c>
      <c r="AY332" s="649">
        <f t="shared" si="194"/>
        <v>0</v>
      </c>
      <c r="AZ332" s="650">
        <f t="shared" si="195"/>
        <v>0</v>
      </c>
      <c r="BA332" s="651">
        <v>1.31</v>
      </c>
      <c r="BB332" s="649">
        <f t="shared" si="196"/>
        <v>40.61</v>
      </c>
      <c r="BC332" s="649">
        <f t="shared" si="197"/>
        <v>0</v>
      </c>
      <c r="BD332" s="649">
        <f t="shared" si="198"/>
        <v>119.21000000000001</v>
      </c>
      <c r="BE332" s="650">
        <f t="shared" si="199"/>
        <v>66.81</v>
      </c>
      <c r="BF332" s="651">
        <v>1.2</v>
      </c>
      <c r="BG332" s="649">
        <f t="shared" si="200"/>
        <v>37.199999999999996</v>
      </c>
      <c r="BH332" s="649">
        <f t="shared" si="201"/>
        <v>0</v>
      </c>
      <c r="BI332" s="649">
        <f t="shared" si="202"/>
        <v>109.2</v>
      </c>
      <c r="BJ332" s="650">
        <f t="shared" si="203"/>
        <v>61.199999999999996</v>
      </c>
      <c r="BK332" s="674">
        <v>0</v>
      </c>
      <c r="BL332" s="674">
        <v>0</v>
      </c>
      <c r="BM332" s="675">
        <v>0</v>
      </c>
      <c r="BN332" s="675">
        <v>0</v>
      </c>
      <c r="BO332" s="662">
        <v>0</v>
      </c>
      <c r="BP332" s="662">
        <v>0</v>
      </c>
      <c r="BQ332" s="662">
        <v>0</v>
      </c>
      <c r="BR332" s="675">
        <v>0</v>
      </c>
      <c r="BS332" s="652">
        <f t="shared" si="204"/>
        <v>0</v>
      </c>
      <c r="BT332" s="650">
        <f t="shared" si="205"/>
        <v>0</v>
      </c>
      <c r="BV332" s="668"/>
      <c r="BW332" s="674"/>
      <c r="BX332" s="674"/>
      <c r="BY332" s="675"/>
      <c r="BZ332" s="675"/>
      <c r="CA332" s="662"/>
      <c r="CB332" s="662"/>
      <c r="CC332" s="662"/>
      <c r="CD332" s="675"/>
      <c r="CF332" s="671"/>
      <c r="CG332" s="661"/>
      <c r="CH332" s="661"/>
      <c r="CI332" s="661"/>
      <c r="CJ332" s="88"/>
      <c r="CK332" s="86"/>
      <c r="CL332" s="86"/>
      <c r="CM332" s="87"/>
      <c r="CN332" s="86"/>
      <c r="CO332" s="86"/>
      <c r="CP332" s="86"/>
      <c r="CQ332" s="87"/>
    </row>
    <row r="333" spans="1:95" ht="17.25" customHeight="1" x14ac:dyDescent="0.25">
      <c r="A333" s="664">
        <v>329</v>
      </c>
      <c r="B333" s="647" t="s">
        <v>273</v>
      </c>
      <c r="C333" s="648" t="s">
        <v>874</v>
      </c>
      <c r="D333" s="653">
        <v>1854</v>
      </c>
      <c r="E333" s="654">
        <v>44</v>
      </c>
      <c r="F333" s="567">
        <v>0</v>
      </c>
      <c r="G333" s="567">
        <v>138</v>
      </c>
      <c r="H333" s="569">
        <v>41</v>
      </c>
      <c r="I333" s="654">
        <v>45</v>
      </c>
      <c r="J333" s="567">
        <v>0</v>
      </c>
      <c r="K333" s="567">
        <v>141</v>
      </c>
      <c r="L333" s="569">
        <v>0</v>
      </c>
      <c r="M333" s="655">
        <v>1</v>
      </c>
      <c r="N333" s="656">
        <v>0</v>
      </c>
      <c r="O333" s="649">
        <v>392755.14624334301</v>
      </c>
      <c r="P333" s="649">
        <f t="shared" si="172"/>
        <v>8727.8921387409555</v>
      </c>
      <c r="Q333" s="649">
        <f t="shared" si="173"/>
        <v>8727.8921387409555</v>
      </c>
      <c r="R333" s="649">
        <f t="shared" si="174"/>
        <v>0</v>
      </c>
      <c r="S333" s="660">
        <v>0</v>
      </c>
      <c r="T333" s="649">
        <f t="shared" si="175"/>
        <v>0</v>
      </c>
      <c r="U333" s="649">
        <f t="shared" si="176"/>
        <v>0</v>
      </c>
      <c r="V333" s="650">
        <f t="shared" si="177"/>
        <v>0</v>
      </c>
      <c r="W333" s="655">
        <v>0</v>
      </c>
      <c r="X333" s="656">
        <v>0</v>
      </c>
      <c r="Y333" s="661">
        <v>0</v>
      </c>
      <c r="Z333" s="649">
        <f t="shared" si="178"/>
        <v>0</v>
      </c>
      <c r="AA333" s="649">
        <f t="shared" si="179"/>
        <v>0</v>
      </c>
      <c r="AB333" s="649">
        <f t="shared" si="180"/>
        <v>0</v>
      </c>
      <c r="AC333" s="661">
        <v>0</v>
      </c>
      <c r="AD333" s="649">
        <f t="shared" si="181"/>
        <v>0</v>
      </c>
      <c r="AE333" s="649">
        <f t="shared" si="182"/>
        <v>0</v>
      </c>
      <c r="AF333" s="650">
        <f t="shared" si="183"/>
        <v>0</v>
      </c>
      <c r="AG333" s="655">
        <v>2</v>
      </c>
      <c r="AH333" s="656">
        <v>0</v>
      </c>
      <c r="AI333" s="661">
        <v>1627141.335921</v>
      </c>
      <c r="AJ333" s="649">
        <f t="shared" si="184"/>
        <v>11540.009474617022</v>
      </c>
      <c r="AK333" s="649">
        <f t="shared" si="185"/>
        <v>23080.018949234043</v>
      </c>
      <c r="AL333" s="649">
        <f t="shared" si="186"/>
        <v>0</v>
      </c>
      <c r="AM333" s="661">
        <v>0</v>
      </c>
      <c r="AN333" s="649">
        <f t="shared" si="187"/>
        <v>0</v>
      </c>
      <c r="AO333" s="649">
        <f t="shared" si="188"/>
        <v>0</v>
      </c>
      <c r="AP333" s="650">
        <f t="shared" si="189"/>
        <v>0</v>
      </c>
      <c r="AQ333" s="655">
        <v>0</v>
      </c>
      <c r="AR333" s="656">
        <v>0</v>
      </c>
      <c r="AS333" s="661">
        <v>0</v>
      </c>
      <c r="AT333" s="649">
        <f t="shared" si="190"/>
        <v>0</v>
      </c>
      <c r="AU333" s="649">
        <f t="shared" si="191"/>
        <v>0</v>
      </c>
      <c r="AV333" s="649">
        <f t="shared" si="192"/>
        <v>0</v>
      </c>
      <c r="AW333" s="661">
        <v>0</v>
      </c>
      <c r="AX333" s="649">
        <f t="shared" si="193"/>
        <v>0</v>
      </c>
      <c r="AY333" s="649">
        <f t="shared" si="194"/>
        <v>0</v>
      </c>
      <c r="AZ333" s="650">
        <f t="shared" si="195"/>
        <v>0</v>
      </c>
      <c r="BA333" s="651">
        <v>1.56</v>
      </c>
      <c r="BB333" s="649">
        <f t="shared" si="196"/>
        <v>68.64</v>
      </c>
      <c r="BC333" s="649">
        <f t="shared" si="197"/>
        <v>0</v>
      </c>
      <c r="BD333" s="649">
        <f t="shared" si="198"/>
        <v>215.28</v>
      </c>
      <c r="BE333" s="650">
        <f t="shared" si="199"/>
        <v>63.96</v>
      </c>
      <c r="BF333" s="651">
        <v>1.26</v>
      </c>
      <c r="BG333" s="649">
        <f t="shared" si="200"/>
        <v>55.44</v>
      </c>
      <c r="BH333" s="649">
        <f t="shared" si="201"/>
        <v>0</v>
      </c>
      <c r="BI333" s="649">
        <f t="shared" si="202"/>
        <v>173.88</v>
      </c>
      <c r="BJ333" s="650">
        <f t="shared" si="203"/>
        <v>51.660000000000004</v>
      </c>
      <c r="BK333" s="674">
        <v>2.4363733616466998</v>
      </c>
      <c r="BL333" s="674">
        <v>0</v>
      </c>
      <c r="BM333" s="675">
        <v>0</v>
      </c>
      <c r="BN333" s="675">
        <v>0</v>
      </c>
      <c r="BO333" s="662">
        <v>10.0936266383533</v>
      </c>
      <c r="BP333" s="662">
        <v>0</v>
      </c>
      <c r="BQ333" s="662">
        <v>0</v>
      </c>
      <c r="BR333" s="675">
        <v>0</v>
      </c>
      <c r="BS333" s="652">
        <f t="shared" si="204"/>
        <v>12.53</v>
      </c>
      <c r="BT333" s="650">
        <f t="shared" si="205"/>
        <v>2019896.4821643473</v>
      </c>
      <c r="BV333" s="668"/>
      <c r="BW333" s="674"/>
      <c r="BX333" s="674"/>
      <c r="BY333" s="675"/>
      <c r="BZ333" s="675"/>
      <c r="CA333" s="662"/>
      <c r="CB333" s="662"/>
      <c r="CC333" s="662"/>
      <c r="CD333" s="675"/>
      <c r="CF333" s="671"/>
      <c r="CG333" s="661"/>
      <c r="CH333" s="661"/>
      <c r="CI333" s="661"/>
      <c r="CJ333" s="88"/>
      <c r="CK333" s="86"/>
      <c r="CL333" s="86"/>
      <c r="CM333" s="87"/>
      <c r="CN333" s="86"/>
      <c r="CO333" s="86"/>
      <c r="CP333" s="86"/>
      <c r="CQ333" s="87"/>
    </row>
    <row r="334" spans="1:95" ht="17.25" customHeight="1" x14ac:dyDescent="0.25">
      <c r="A334" s="664">
        <v>330</v>
      </c>
      <c r="B334" s="647" t="s">
        <v>274</v>
      </c>
      <c r="C334" s="648" t="s">
        <v>875</v>
      </c>
      <c r="D334" s="653">
        <v>537</v>
      </c>
      <c r="E334" s="654">
        <v>0</v>
      </c>
      <c r="F334" s="567">
        <v>16</v>
      </c>
      <c r="G334" s="567">
        <v>28</v>
      </c>
      <c r="H334" s="569">
        <v>18</v>
      </c>
      <c r="I334" s="654">
        <v>0</v>
      </c>
      <c r="J334" s="567">
        <v>0</v>
      </c>
      <c r="K334" s="567">
        <v>0</v>
      </c>
      <c r="L334" s="569">
        <v>0</v>
      </c>
      <c r="M334" s="655">
        <v>0</v>
      </c>
      <c r="N334" s="656">
        <v>0</v>
      </c>
      <c r="O334" s="649">
        <v>0</v>
      </c>
      <c r="P334" s="649">
        <f t="shared" si="172"/>
        <v>0</v>
      </c>
      <c r="Q334" s="649">
        <f t="shared" si="173"/>
        <v>0</v>
      </c>
      <c r="R334" s="649">
        <f t="shared" si="174"/>
        <v>0</v>
      </c>
      <c r="S334" s="660">
        <v>0</v>
      </c>
      <c r="T334" s="649">
        <f t="shared" si="175"/>
        <v>0</v>
      </c>
      <c r="U334" s="649">
        <f t="shared" si="176"/>
        <v>0</v>
      </c>
      <c r="V334" s="650">
        <f t="shared" si="177"/>
        <v>0</v>
      </c>
      <c r="W334" s="655">
        <v>0</v>
      </c>
      <c r="X334" s="656">
        <v>0</v>
      </c>
      <c r="Y334" s="661">
        <v>0</v>
      </c>
      <c r="Z334" s="649">
        <f t="shared" si="178"/>
        <v>0</v>
      </c>
      <c r="AA334" s="649">
        <f t="shared" si="179"/>
        <v>0</v>
      </c>
      <c r="AB334" s="649">
        <f t="shared" si="180"/>
        <v>0</v>
      </c>
      <c r="AC334" s="661">
        <v>0</v>
      </c>
      <c r="AD334" s="649">
        <f t="shared" si="181"/>
        <v>0</v>
      </c>
      <c r="AE334" s="649">
        <f t="shared" si="182"/>
        <v>0</v>
      </c>
      <c r="AF334" s="650">
        <f t="shared" si="183"/>
        <v>0</v>
      </c>
      <c r="AG334" s="655">
        <v>0</v>
      </c>
      <c r="AH334" s="656">
        <v>0</v>
      </c>
      <c r="AI334" s="661">
        <v>0</v>
      </c>
      <c r="AJ334" s="649">
        <f t="shared" si="184"/>
        <v>0</v>
      </c>
      <c r="AK334" s="649">
        <f t="shared" si="185"/>
        <v>0</v>
      </c>
      <c r="AL334" s="649">
        <f t="shared" si="186"/>
        <v>0</v>
      </c>
      <c r="AM334" s="661">
        <v>0</v>
      </c>
      <c r="AN334" s="649">
        <f t="shared" si="187"/>
        <v>0</v>
      </c>
      <c r="AO334" s="649">
        <f t="shared" si="188"/>
        <v>0</v>
      </c>
      <c r="AP334" s="650">
        <f t="shared" si="189"/>
        <v>0</v>
      </c>
      <c r="AQ334" s="655">
        <v>0</v>
      </c>
      <c r="AR334" s="656">
        <v>0</v>
      </c>
      <c r="AS334" s="661">
        <v>0</v>
      </c>
      <c r="AT334" s="649">
        <f t="shared" si="190"/>
        <v>0</v>
      </c>
      <c r="AU334" s="649">
        <f t="shared" si="191"/>
        <v>0</v>
      </c>
      <c r="AV334" s="649">
        <f t="shared" si="192"/>
        <v>0</v>
      </c>
      <c r="AW334" s="661">
        <v>0</v>
      </c>
      <c r="AX334" s="649">
        <f t="shared" si="193"/>
        <v>0</v>
      </c>
      <c r="AY334" s="649">
        <f t="shared" si="194"/>
        <v>0</v>
      </c>
      <c r="AZ334" s="650">
        <f t="shared" si="195"/>
        <v>0</v>
      </c>
      <c r="BA334" s="651">
        <v>2.02</v>
      </c>
      <c r="BB334" s="649">
        <f t="shared" si="196"/>
        <v>0</v>
      </c>
      <c r="BC334" s="649">
        <f t="shared" si="197"/>
        <v>32.32</v>
      </c>
      <c r="BD334" s="649">
        <f t="shared" si="198"/>
        <v>56.56</v>
      </c>
      <c r="BE334" s="650">
        <f t="shared" si="199"/>
        <v>36.36</v>
      </c>
      <c r="BF334" s="651">
        <v>1</v>
      </c>
      <c r="BG334" s="649">
        <f t="shared" si="200"/>
        <v>0</v>
      </c>
      <c r="BH334" s="649">
        <f t="shared" si="201"/>
        <v>16</v>
      </c>
      <c r="BI334" s="649">
        <f t="shared" si="202"/>
        <v>28</v>
      </c>
      <c r="BJ334" s="650">
        <f t="shared" si="203"/>
        <v>18</v>
      </c>
      <c r="BK334" s="674">
        <v>0</v>
      </c>
      <c r="BL334" s="674">
        <v>0</v>
      </c>
      <c r="BM334" s="675">
        <v>0</v>
      </c>
      <c r="BN334" s="675">
        <v>0</v>
      </c>
      <c r="BO334" s="662">
        <v>0</v>
      </c>
      <c r="BP334" s="662">
        <v>0</v>
      </c>
      <c r="BQ334" s="662">
        <v>0</v>
      </c>
      <c r="BR334" s="675">
        <v>0</v>
      </c>
      <c r="BS334" s="652">
        <f t="shared" si="204"/>
        <v>0</v>
      </c>
      <c r="BT334" s="650">
        <f t="shared" si="205"/>
        <v>0</v>
      </c>
      <c r="BV334" s="668"/>
      <c r="BW334" s="674"/>
      <c r="BX334" s="674"/>
      <c r="BY334" s="675"/>
      <c r="BZ334" s="675"/>
      <c r="CA334" s="662"/>
      <c r="CB334" s="662"/>
      <c r="CC334" s="662"/>
      <c r="CD334" s="675"/>
      <c r="CF334" s="671"/>
      <c r="CG334" s="661"/>
      <c r="CH334" s="661"/>
      <c r="CI334" s="661"/>
      <c r="CJ334" s="88"/>
      <c r="CK334" s="86"/>
      <c r="CL334" s="86"/>
      <c r="CM334" s="87"/>
      <c r="CN334" s="86"/>
      <c r="CO334" s="86"/>
      <c r="CP334" s="86"/>
      <c r="CQ334" s="87"/>
    </row>
    <row r="335" spans="1:95" ht="17.25" customHeight="1" x14ac:dyDescent="0.25">
      <c r="A335" s="664">
        <v>331</v>
      </c>
      <c r="B335" s="647" t="s">
        <v>275</v>
      </c>
      <c r="C335" s="648" t="s">
        <v>876</v>
      </c>
      <c r="D335" s="653">
        <v>500</v>
      </c>
      <c r="E335" s="654">
        <v>8</v>
      </c>
      <c r="F335" s="567">
        <v>0</v>
      </c>
      <c r="G335" s="567">
        <v>33</v>
      </c>
      <c r="H335" s="569">
        <v>15</v>
      </c>
      <c r="I335" s="654">
        <v>10</v>
      </c>
      <c r="J335" s="567">
        <v>0</v>
      </c>
      <c r="K335" s="567">
        <v>47</v>
      </c>
      <c r="L335" s="569">
        <v>0</v>
      </c>
      <c r="M335" s="655">
        <v>0</v>
      </c>
      <c r="N335" s="656">
        <v>0</v>
      </c>
      <c r="O335" s="649">
        <v>212414.241242524</v>
      </c>
      <c r="P335" s="649">
        <f t="shared" si="172"/>
        <v>21241.4241242524</v>
      </c>
      <c r="Q335" s="649">
        <f t="shared" si="173"/>
        <v>0</v>
      </c>
      <c r="R335" s="649">
        <f t="shared" si="174"/>
        <v>0</v>
      </c>
      <c r="S335" s="660">
        <v>0</v>
      </c>
      <c r="T335" s="649">
        <f t="shared" si="175"/>
        <v>0</v>
      </c>
      <c r="U335" s="649">
        <f t="shared" si="176"/>
        <v>0</v>
      </c>
      <c r="V335" s="650">
        <f t="shared" si="177"/>
        <v>0</v>
      </c>
      <c r="W335" s="655">
        <v>0</v>
      </c>
      <c r="X335" s="656">
        <v>0</v>
      </c>
      <c r="Y335" s="661">
        <v>0</v>
      </c>
      <c r="Z335" s="649">
        <f t="shared" si="178"/>
        <v>0</v>
      </c>
      <c r="AA335" s="649">
        <f t="shared" si="179"/>
        <v>0</v>
      </c>
      <c r="AB335" s="649">
        <f t="shared" si="180"/>
        <v>0</v>
      </c>
      <c r="AC335" s="661">
        <v>0</v>
      </c>
      <c r="AD335" s="649">
        <f t="shared" si="181"/>
        <v>0</v>
      </c>
      <c r="AE335" s="649">
        <f t="shared" si="182"/>
        <v>0</v>
      </c>
      <c r="AF335" s="650">
        <f t="shared" si="183"/>
        <v>0</v>
      </c>
      <c r="AG335" s="655">
        <v>0</v>
      </c>
      <c r="AH335" s="656">
        <v>0</v>
      </c>
      <c r="AI335" s="661">
        <v>480395.74370541697</v>
      </c>
      <c r="AJ335" s="649">
        <f t="shared" si="184"/>
        <v>10221.186036285468</v>
      </c>
      <c r="AK335" s="649">
        <f t="shared" si="185"/>
        <v>0</v>
      </c>
      <c r="AL335" s="649">
        <f t="shared" si="186"/>
        <v>0</v>
      </c>
      <c r="AM335" s="661">
        <v>0</v>
      </c>
      <c r="AN335" s="649">
        <f t="shared" si="187"/>
        <v>0</v>
      </c>
      <c r="AO335" s="649">
        <f t="shared" si="188"/>
        <v>0</v>
      </c>
      <c r="AP335" s="650">
        <f t="shared" si="189"/>
        <v>0</v>
      </c>
      <c r="AQ335" s="655">
        <v>0</v>
      </c>
      <c r="AR335" s="656">
        <v>0</v>
      </c>
      <c r="AS335" s="661">
        <v>0</v>
      </c>
      <c r="AT335" s="649">
        <f t="shared" si="190"/>
        <v>0</v>
      </c>
      <c r="AU335" s="649">
        <f t="shared" si="191"/>
        <v>0</v>
      </c>
      <c r="AV335" s="649">
        <f t="shared" si="192"/>
        <v>0</v>
      </c>
      <c r="AW335" s="661">
        <v>0</v>
      </c>
      <c r="AX335" s="649">
        <f t="shared" si="193"/>
        <v>0</v>
      </c>
      <c r="AY335" s="649">
        <f t="shared" si="194"/>
        <v>0</v>
      </c>
      <c r="AZ335" s="650">
        <f t="shared" si="195"/>
        <v>0</v>
      </c>
      <c r="BA335" s="651">
        <v>1.81</v>
      </c>
      <c r="BB335" s="649">
        <f t="shared" si="196"/>
        <v>14.48</v>
      </c>
      <c r="BC335" s="649">
        <f t="shared" si="197"/>
        <v>0</v>
      </c>
      <c r="BD335" s="649">
        <f t="shared" si="198"/>
        <v>59.730000000000004</v>
      </c>
      <c r="BE335" s="650">
        <f t="shared" si="199"/>
        <v>27.150000000000002</v>
      </c>
      <c r="BF335" s="651">
        <v>1</v>
      </c>
      <c r="BG335" s="649">
        <f t="shared" si="200"/>
        <v>8</v>
      </c>
      <c r="BH335" s="649">
        <f t="shared" si="201"/>
        <v>0</v>
      </c>
      <c r="BI335" s="649">
        <f t="shared" si="202"/>
        <v>33</v>
      </c>
      <c r="BJ335" s="650">
        <f t="shared" si="203"/>
        <v>15</v>
      </c>
      <c r="BK335" s="674">
        <v>1.3176667548412899</v>
      </c>
      <c r="BL335" s="674">
        <v>0</v>
      </c>
      <c r="BM335" s="675">
        <v>0</v>
      </c>
      <c r="BN335" s="675">
        <v>0</v>
      </c>
      <c r="BO335" s="662">
        <v>2.9800332451587099</v>
      </c>
      <c r="BP335" s="662">
        <v>0</v>
      </c>
      <c r="BQ335" s="662">
        <v>0</v>
      </c>
      <c r="BR335" s="675">
        <v>0</v>
      </c>
      <c r="BS335" s="652">
        <f t="shared" si="204"/>
        <v>4.2976999999999999</v>
      </c>
      <c r="BT335" s="650">
        <f t="shared" si="205"/>
        <v>692809.9849479422</v>
      </c>
      <c r="BV335" s="668"/>
      <c r="BW335" s="674"/>
      <c r="BX335" s="674"/>
      <c r="BY335" s="675"/>
      <c r="BZ335" s="675"/>
      <c r="CA335" s="662"/>
      <c r="CB335" s="662"/>
      <c r="CC335" s="662"/>
      <c r="CD335" s="675"/>
      <c r="CF335" s="671"/>
      <c r="CG335" s="661"/>
      <c r="CH335" s="661"/>
      <c r="CI335" s="661"/>
      <c r="CJ335" s="88"/>
      <c r="CK335" s="86"/>
      <c r="CL335" s="86"/>
      <c r="CM335" s="87"/>
      <c r="CN335" s="86"/>
      <c r="CO335" s="86"/>
      <c r="CP335" s="86"/>
      <c r="CQ335" s="87"/>
    </row>
    <row r="336" spans="1:95" ht="17.25" customHeight="1" x14ac:dyDescent="0.25">
      <c r="A336" s="664">
        <v>332</v>
      </c>
      <c r="B336" s="647" t="s">
        <v>276</v>
      </c>
      <c r="C336" s="648" t="s">
        <v>877</v>
      </c>
      <c r="D336" s="653">
        <v>1613</v>
      </c>
      <c r="E336" s="654">
        <v>30</v>
      </c>
      <c r="F336" s="567">
        <v>1</v>
      </c>
      <c r="G336" s="567">
        <v>98</v>
      </c>
      <c r="H336" s="569">
        <v>44</v>
      </c>
      <c r="I336" s="654">
        <v>0</v>
      </c>
      <c r="J336" s="567">
        <v>0</v>
      </c>
      <c r="K336" s="567">
        <v>0</v>
      </c>
      <c r="L336" s="569">
        <v>0</v>
      </c>
      <c r="M336" s="655">
        <v>0</v>
      </c>
      <c r="N336" s="656">
        <v>0</v>
      </c>
      <c r="O336" s="649">
        <v>0</v>
      </c>
      <c r="P336" s="649">
        <f t="shared" si="172"/>
        <v>0</v>
      </c>
      <c r="Q336" s="649">
        <f t="shared" si="173"/>
        <v>0</v>
      </c>
      <c r="R336" s="649">
        <f t="shared" si="174"/>
        <v>0</v>
      </c>
      <c r="S336" s="661">
        <v>0</v>
      </c>
      <c r="T336" s="649">
        <f t="shared" si="175"/>
        <v>0</v>
      </c>
      <c r="U336" s="649">
        <f t="shared" si="176"/>
        <v>0</v>
      </c>
      <c r="V336" s="650">
        <f t="shared" si="177"/>
        <v>0</v>
      </c>
      <c r="W336" s="655">
        <v>0</v>
      </c>
      <c r="X336" s="656">
        <v>0</v>
      </c>
      <c r="Y336" s="661">
        <v>0</v>
      </c>
      <c r="Z336" s="649">
        <f t="shared" si="178"/>
        <v>0</v>
      </c>
      <c r="AA336" s="649">
        <f t="shared" si="179"/>
        <v>0</v>
      </c>
      <c r="AB336" s="649">
        <f t="shared" si="180"/>
        <v>0</v>
      </c>
      <c r="AC336" s="661">
        <v>0</v>
      </c>
      <c r="AD336" s="649">
        <f t="shared" si="181"/>
        <v>0</v>
      </c>
      <c r="AE336" s="649">
        <f t="shared" si="182"/>
        <v>0</v>
      </c>
      <c r="AF336" s="650">
        <f t="shared" si="183"/>
        <v>0</v>
      </c>
      <c r="AG336" s="655">
        <v>0</v>
      </c>
      <c r="AH336" s="656">
        <v>0</v>
      </c>
      <c r="AI336" s="661">
        <v>0</v>
      </c>
      <c r="AJ336" s="649">
        <f t="shared" si="184"/>
        <v>0</v>
      </c>
      <c r="AK336" s="649">
        <f t="shared" si="185"/>
        <v>0</v>
      </c>
      <c r="AL336" s="649">
        <f t="shared" si="186"/>
        <v>0</v>
      </c>
      <c r="AM336" s="661">
        <v>0</v>
      </c>
      <c r="AN336" s="649">
        <f t="shared" si="187"/>
        <v>0</v>
      </c>
      <c r="AO336" s="649">
        <f t="shared" si="188"/>
        <v>0</v>
      </c>
      <c r="AP336" s="650">
        <f t="shared" si="189"/>
        <v>0</v>
      </c>
      <c r="AQ336" s="655">
        <v>0</v>
      </c>
      <c r="AR336" s="656">
        <v>0</v>
      </c>
      <c r="AS336" s="661">
        <v>0</v>
      </c>
      <c r="AT336" s="649">
        <f t="shared" si="190"/>
        <v>0</v>
      </c>
      <c r="AU336" s="649">
        <f t="shared" si="191"/>
        <v>0</v>
      </c>
      <c r="AV336" s="649">
        <f t="shared" si="192"/>
        <v>0</v>
      </c>
      <c r="AW336" s="661">
        <v>0</v>
      </c>
      <c r="AX336" s="649">
        <f t="shared" si="193"/>
        <v>0</v>
      </c>
      <c r="AY336" s="649">
        <f t="shared" si="194"/>
        <v>0</v>
      </c>
      <c r="AZ336" s="650">
        <f t="shared" si="195"/>
        <v>0</v>
      </c>
      <c r="BA336" s="651">
        <v>1.62</v>
      </c>
      <c r="BB336" s="649">
        <f t="shared" si="196"/>
        <v>48.6</v>
      </c>
      <c r="BC336" s="649">
        <f t="shared" si="197"/>
        <v>1.62</v>
      </c>
      <c r="BD336" s="649">
        <f t="shared" si="198"/>
        <v>158.76000000000002</v>
      </c>
      <c r="BE336" s="650">
        <f t="shared" si="199"/>
        <v>71.28</v>
      </c>
      <c r="BF336" s="651">
        <v>1.07</v>
      </c>
      <c r="BG336" s="649">
        <f t="shared" si="200"/>
        <v>32.1</v>
      </c>
      <c r="BH336" s="649">
        <f t="shared" si="201"/>
        <v>1.07</v>
      </c>
      <c r="BI336" s="649">
        <f t="shared" si="202"/>
        <v>104.86</v>
      </c>
      <c r="BJ336" s="650">
        <f t="shared" si="203"/>
        <v>47.080000000000005</v>
      </c>
      <c r="BK336" s="674">
        <v>0</v>
      </c>
      <c r="BL336" s="674">
        <v>0</v>
      </c>
      <c r="BM336" s="675">
        <v>0</v>
      </c>
      <c r="BN336" s="675">
        <v>0</v>
      </c>
      <c r="BO336" s="662">
        <v>0</v>
      </c>
      <c r="BP336" s="662">
        <v>0</v>
      </c>
      <c r="BQ336" s="662">
        <v>0</v>
      </c>
      <c r="BR336" s="675">
        <v>0</v>
      </c>
      <c r="BS336" s="652">
        <f t="shared" si="204"/>
        <v>0</v>
      </c>
      <c r="BT336" s="650">
        <f t="shared" si="205"/>
        <v>0</v>
      </c>
      <c r="BV336" s="668"/>
      <c r="BW336" s="674"/>
      <c r="BX336" s="674"/>
      <c r="BY336" s="675"/>
      <c r="BZ336" s="675"/>
      <c r="CA336" s="662"/>
      <c r="CB336" s="662"/>
      <c r="CC336" s="662"/>
      <c r="CD336" s="675"/>
      <c r="CF336" s="671"/>
      <c r="CG336" s="661"/>
      <c r="CH336" s="661"/>
      <c r="CI336" s="661"/>
      <c r="CJ336" s="88"/>
      <c r="CK336" s="86"/>
      <c r="CL336" s="86"/>
      <c r="CM336" s="87"/>
      <c r="CN336" s="86"/>
      <c r="CO336" s="86"/>
      <c r="CP336" s="86"/>
      <c r="CQ336" s="87"/>
    </row>
    <row r="337" spans="1:95" ht="17.25" customHeight="1" x14ac:dyDescent="0.25">
      <c r="A337" s="664">
        <v>333</v>
      </c>
      <c r="B337" s="647" t="s">
        <v>277</v>
      </c>
      <c r="C337" s="648" t="s">
        <v>878</v>
      </c>
      <c r="D337" s="653">
        <v>1180</v>
      </c>
      <c r="E337" s="654">
        <v>0</v>
      </c>
      <c r="F337" s="567">
        <v>50</v>
      </c>
      <c r="G337" s="567">
        <v>63</v>
      </c>
      <c r="H337" s="569">
        <v>30</v>
      </c>
      <c r="I337" s="654">
        <v>0</v>
      </c>
      <c r="J337" s="567">
        <v>0</v>
      </c>
      <c r="K337" s="567">
        <v>0</v>
      </c>
      <c r="L337" s="569">
        <v>0</v>
      </c>
      <c r="M337" s="655">
        <v>0</v>
      </c>
      <c r="N337" s="656">
        <v>0</v>
      </c>
      <c r="O337" s="649">
        <v>0</v>
      </c>
      <c r="P337" s="649">
        <f t="shared" si="172"/>
        <v>0</v>
      </c>
      <c r="Q337" s="649">
        <f t="shared" si="173"/>
        <v>0</v>
      </c>
      <c r="R337" s="649">
        <f t="shared" si="174"/>
        <v>0</v>
      </c>
      <c r="S337" s="661">
        <v>0</v>
      </c>
      <c r="T337" s="649">
        <f t="shared" si="175"/>
        <v>0</v>
      </c>
      <c r="U337" s="649">
        <f t="shared" si="176"/>
        <v>0</v>
      </c>
      <c r="V337" s="650">
        <f t="shared" si="177"/>
        <v>0</v>
      </c>
      <c r="W337" s="655">
        <v>0</v>
      </c>
      <c r="X337" s="656">
        <v>0</v>
      </c>
      <c r="Y337" s="661">
        <v>0</v>
      </c>
      <c r="Z337" s="649">
        <f t="shared" si="178"/>
        <v>0</v>
      </c>
      <c r="AA337" s="649">
        <f t="shared" si="179"/>
        <v>0</v>
      </c>
      <c r="AB337" s="649">
        <f t="shared" si="180"/>
        <v>0</v>
      </c>
      <c r="AC337" s="661">
        <v>0</v>
      </c>
      <c r="AD337" s="649">
        <f t="shared" si="181"/>
        <v>0</v>
      </c>
      <c r="AE337" s="649">
        <f t="shared" si="182"/>
        <v>0</v>
      </c>
      <c r="AF337" s="650">
        <f t="shared" si="183"/>
        <v>0</v>
      </c>
      <c r="AG337" s="655">
        <v>0</v>
      </c>
      <c r="AH337" s="656">
        <v>0</v>
      </c>
      <c r="AI337" s="661">
        <v>0</v>
      </c>
      <c r="AJ337" s="649">
        <f t="shared" si="184"/>
        <v>0</v>
      </c>
      <c r="AK337" s="649">
        <f t="shared" si="185"/>
        <v>0</v>
      </c>
      <c r="AL337" s="649">
        <f t="shared" si="186"/>
        <v>0</v>
      </c>
      <c r="AM337" s="661">
        <v>0</v>
      </c>
      <c r="AN337" s="649">
        <f t="shared" si="187"/>
        <v>0</v>
      </c>
      <c r="AO337" s="649">
        <f t="shared" si="188"/>
        <v>0</v>
      </c>
      <c r="AP337" s="650">
        <f t="shared" si="189"/>
        <v>0</v>
      </c>
      <c r="AQ337" s="655">
        <v>0</v>
      </c>
      <c r="AR337" s="656">
        <v>0</v>
      </c>
      <c r="AS337" s="661">
        <v>0</v>
      </c>
      <c r="AT337" s="649">
        <f t="shared" si="190"/>
        <v>0</v>
      </c>
      <c r="AU337" s="649">
        <f t="shared" si="191"/>
        <v>0</v>
      </c>
      <c r="AV337" s="649">
        <f t="shared" si="192"/>
        <v>0</v>
      </c>
      <c r="AW337" s="661">
        <v>0</v>
      </c>
      <c r="AX337" s="649">
        <f t="shared" si="193"/>
        <v>0</v>
      </c>
      <c r="AY337" s="649">
        <f t="shared" si="194"/>
        <v>0</v>
      </c>
      <c r="AZ337" s="650">
        <f t="shared" si="195"/>
        <v>0</v>
      </c>
      <c r="BA337" s="651">
        <v>1.37</v>
      </c>
      <c r="BB337" s="649">
        <f t="shared" si="196"/>
        <v>0</v>
      </c>
      <c r="BC337" s="649">
        <f t="shared" si="197"/>
        <v>68.5</v>
      </c>
      <c r="BD337" s="649">
        <f t="shared" si="198"/>
        <v>86.31</v>
      </c>
      <c r="BE337" s="650">
        <f t="shared" si="199"/>
        <v>41.1</v>
      </c>
      <c r="BF337" s="651">
        <v>1.22</v>
      </c>
      <c r="BG337" s="649">
        <f t="shared" si="200"/>
        <v>0</v>
      </c>
      <c r="BH337" s="649">
        <f t="shared" si="201"/>
        <v>61</v>
      </c>
      <c r="BI337" s="649">
        <f t="shared" si="202"/>
        <v>76.86</v>
      </c>
      <c r="BJ337" s="650">
        <f t="shared" si="203"/>
        <v>36.6</v>
      </c>
      <c r="BK337" s="674">
        <v>0</v>
      </c>
      <c r="BL337" s="674">
        <v>0</v>
      </c>
      <c r="BM337" s="675">
        <v>0</v>
      </c>
      <c r="BN337" s="675">
        <v>0</v>
      </c>
      <c r="BO337" s="662">
        <v>0</v>
      </c>
      <c r="BP337" s="662">
        <v>0</v>
      </c>
      <c r="BQ337" s="662">
        <v>0</v>
      </c>
      <c r="BR337" s="675">
        <v>0</v>
      </c>
      <c r="BS337" s="652">
        <f t="shared" si="204"/>
        <v>0</v>
      </c>
      <c r="BT337" s="650">
        <f t="shared" si="205"/>
        <v>0</v>
      </c>
      <c r="BV337" s="668"/>
      <c r="BW337" s="674"/>
      <c r="BX337" s="674"/>
      <c r="BY337" s="675"/>
      <c r="BZ337" s="675"/>
      <c r="CA337" s="662"/>
      <c r="CB337" s="662"/>
      <c r="CC337" s="662"/>
      <c r="CD337" s="675"/>
      <c r="CF337" s="671"/>
      <c r="CG337" s="661"/>
      <c r="CH337" s="661"/>
      <c r="CI337" s="661"/>
      <c r="CJ337" s="88"/>
      <c r="CK337" s="86"/>
      <c r="CL337" s="86"/>
      <c r="CM337" s="87"/>
      <c r="CN337" s="86"/>
      <c r="CO337" s="86"/>
      <c r="CP337" s="86"/>
      <c r="CQ337" s="87"/>
    </row>
    <row r="338" spans="1:95" ht="17.25" customHeight="1" x14ac:dyDescent="0.25">
      <c r="A338" s="664">
        <v>334</v>
      </c>
      <c r="B338" s="647" t="s">
        <v>532</v>
      </c>
      <c r="C338" s="648" t="s">
        <v>879</v>
      </c>
      <c r="D338" s="653">
        <v>225</v>
      </c>
      <c r="E338" s="654">
        <v>4</v>
      </c>
      <c r="F338" s="567">
        <v>0</v>
      </c>
      <c r="G338" s="567">
        <v>14</v>
      </c>
      <c r="H338" s="569">
        <v>6</v>
      </c>
      <c r="I338" s="654">
        <v>0</v>
      </c>
      <c r="J338" s="567">
        <v>0</v>
      </c>
      <c r="K338" s="567">
        <v>0</v>
      </c>
      <c r="L338" s="569">
        <v>0</v>
      </c>
      <c r="M338" s="655">
        <v>0</v>
      </c>
      <c r="N338" s="656">
        <v>0</v>
      </c>
      <c r="O338" s="649">
        <v>0</v>
      </c>
      <c r="P338" s="649">
        <f t="shared" si="172"/>
        <v>0</v>
      </c>
      <c r="Q338" s="649">
        <f t="shared" si="173"/>
        <v>0</v>
      </c>
      <c r="R338" s="649">
        <f t="shared" si="174"/>
        <v>0</v>
      </c>
      <c r="S338" s="661">
        <v>0</v>
      </c>
      <c r="T338" s="649">
        <f t="shared" si="175"/>
        <v>0</v>
      </c>
      <c r="U338" s="649">
        <f t="shared" si="176"/>
        <v>0</v>
      </c>
      <c r="V338" s="650">
        <f t="shared" si="177"/>
        <v>0</v>
      </c>
      <c r="W338" s="655">
        <v>0</v>
      </c>
      <c r="X338" s="656">
        <v>0</v>
      </c>
      <c r="Y338" s="661">
        <v>0</v>
      </c>
      <c r="Z338" s="649">
        <f t="shared" si="178"/>
        <v>0</v>
      </c>
      <c r="AA338" s="649">
        <f t="shared" si="179"/>
        <v>0</v>
      </c>
      <c r="AB338" s="649">
        <f t="shared" si="180"/>
        <v>0</v>
      </c>
      <c r="AC338" s="661">
        <v>0</v>
      </c>
      <c r="AD338" s="649">
        <f t="shared" si="181"/>
        <v>0</v>
      </c>
      <c r="AE338" s="649">
        <f t="shared" si="182"/>
        <v>0</v>
      </c>
      <c r="AF338" s="650">
        <f t="shared" si="183"/>
        <v>0</v>
      </c>
      <c r="AG338" s="655">
        <v>0</v>
      </c>
      <c r="AH338" s="656">
        <v>0</v>
      </c>
      <c r="AI338" s="661">
        <v>0</v>
      </c>
      <c r="AJ338" s="649">
        <f t="shared" si="184"/>
        <v>0</v>
      </c>
      <c r="AK338" s="649">
        <f t="shared" si="185"/>
        <v>0</v>
      </c>
      <c r="AL338" s="649">
        <f t="shared" si="186"/>
        <v>0</v>
      </c>
      <c r="AM338" s="661">
        <v>0</v>
      </c>
      <c r="AN338" s="649">
        <f t="shared" si="187"/>
        <v>0</v>
      </c>
      <c r="AO338" s="649">
        <f t="shared" si="188"/>
        <v>0</v>
      </c>
      <c r="AP338" s="650">
        <f t="shared" si="189"/>
        <v>0</v>
      </c>
      <c r="AQ338" s="655">
        <v>0</v>
      </c>
      <c r="AR338" s="656">
        <v>0</v>
      </c>
      <c r="AS338" s="661">
        <v>0</v>
      </c>
      <c r="AT338" s="649">
        <f t="shared" si="190"/>
        <v>0</v>
      </c>
      <c r="AU338" s="649">
        <f t="shared" si="191"/>
        <v>0</v>
      </c>
      <c r="AV338" s="649">
        <f t="shared" si="192"/>
        <v>0</v>
      </c>
      <c r="AW338" s="661">
        <v>0</v>
      </c>
      <c r="AX338" s="649">
        <f t="shared" si="193"/>
        <v>0</v>
      </c>
      <c r="AY338" s="649">
        <f t="shared" si="194"/>
        <v>0</v>
      </c>
      <c r="AZ338" s="650">
        <f t="shared" si="195"/>
        <v>0</v>
      </c>
      <c r="BA338" s="651">
        <v>1.65</v>
      </c>
      <c r="BB338" s="649">
        <f t="shared" si="196"/>
        <v>6.6</v>
      </c>
      <c r="BC338" s="649">
        <f t="shared" si="197"/>
        <v>0</v>
      </c>
      <c r="BD338" s="649">
        <f t="shared" si="198"/>
        <v>23.099999999999998</v>
      </c>
      <c r="BE338" s="650">
        <f t="shared" si="199"/>
        <v>9.8999999999999986</v>
      </c>
      <c r="BF338" s="651">
        <v>1.18</v>
      </c>
      <c r="BG338" s="649">
        <f t="shared" si="200"/>
        <v>4.72</v>
      </c>
      <c r="BH338" s="649">
        <f t="shared" si="201"/>
        <v>0</v>
      </c>
      <c r="BI338" s="649">
        <f t="shared" si="202"/>
        <v>16.52</v>
      </c>
      <c r="BJ338" s="650">
        <f t="shared" si="203"/>
        <v>7.08</v>
      </c>
      <c r="BK338" s="674">
        <v>0</v>
      </c>
      <c r="BL338" s="674">
        <v>0</v>
      </c>
      <c r="BM338" s="675">
        <v>0</v>
      </c>
      <c r="BN338" s="675">
        <v>0</v>
      </c>
      <c r="BO338" s="662">
        <v>0</v>
      </c>
      <c r="BP338" s="662">
        <v>0</v>
      </c>
      <c r="BQ338" s="662">
        <v>0</v>
      </c>
      <c r="BR338" s="675">
        <v>0</v>
      </c>
      <c r="BS338" s="652">
        <f t="shared" si="204"/>
        <v>0</v>
      </c>
      <c r="BT338" s="650">
        <f t="shared" si="205"/>
        <v>0</v>
      </c>
      <c r="BV338" s="668"/>
      <c r="BW338" s="674"/>
      <c r="BX338" s="674"/>
      <c r="BY338" s="675"/>
      <c r="BZ338" s="675"/>
      <c r="CA338" s="662"/>
      <c r="CB338" s="662"/>
      <c r="CC338" s="662"/>
      <c r="CD338" s="675"/>
      <c r="CF338" s="671"/>
      <c r="CG338" s="661"/>
      <c r="CH338" s="661"/>
      <c r="CI338" s="661"/>
      <c r="CJ338" s="88"/>
      <c r="CK338" s="86"/>
      <c r="CL338" s="86"/>
      <c r="CM338" s="87"/>
      <c r="CN338" s="86"/>
      <c r="CO338" s="86"/>
      <c r="CP338" s="86"/>
      <c r="CQ338" s="87"/>
    </row>
    <row r="339" spans="1:95" ht="17.25" customHeight="1" x14ac:dyDescent="0.25">
      <c r="A339" s="664">
        <v>335</v>
      </c>
      <c r="B339" s="647" t="s">
        <v>533</v>
      </c>
      <c r="C339" s="648" t="s">
        <v>880</v>
      </c>
      <c r="D339" s="653">
        <v>612</v>
      </c>
      <c r="E339" s="654">
        <v>18</v>
      </c>
      <c r="F339" s="567">
        <v>0</v>
      </c>
      <c r="G339" s="567">
        <v>32</v>
      </c>
      <c r="H339" s="569">
        <v>17</v>
      </c>
      <c r="I339" s="654">
        <v>0</v>
      </c>
      <c r="J339" s="567">
        <v>0</v>
      </c>
      <c r="K339" s="567">
        <v>0</v>
      </c>
      <c r="L339" s="569">
        <v>0</v>
      </c>
      <c r="M339" s="655">
        <v>0</v>
      </c>
      <c r="N339" s="656">
        <v>0</v>
      </c>
      <c r="O339" s="649">
        <v>0</v>
      </c>
      <c r="P339" s="649">
        <f t="shared" si="172"/>
        <v>0</v>
      </c>
      <c r="Q339" s="649">
        <f t="shared" si="173"/>
        <v>0</v>
      </c>
      <c r="R339" s="649">
        <f t="shared" si="174"/>
        <v>0</v>
      </c>
      <c r="S339" s="661">
        <v>0</v>
      </c>
      <c r="T339" s="649">
        <f t="shared" si="175"/>
        <v>0</v>
      </c>
      <c r="U339" s="649">
        <f t="shared" si="176"/>
        <v>0</v>
      </c>
      <c r="V339" s="650">
        <f t="shared" si="177"/>
        <v>0</v>
      </c>
      <c r="W339" s="655">
        <v>0</v>
      </c>
      <c r="X339" s="656">
        <v>0</v>
      </c>
      <c r="Y339" s="661">
        <v>0</v>
      </c>
      <c r="Z339" s="649">
        <f t="shared" si="178"/>
        <v>0</v>
      </c>
      <c r="AA339" s="649">
        <f t="shared" si="179"/>
        <v>0</v>
      </c>
      <c r="AB339" s="649">
        <f t="shared" si="180"/>
        <v>0</v>
      </c>
      <c r="AC339" s="661">
        <v>0</v>
      </c>
      <c r="AD339" s="649">
        <f t="shared" si="181"/>
        <v>0</v>
      </c>
      <c r="AE339" s="649">
        <f t="shared" si="182"/>
        <v>0</v>
      </c>
      <c r="AF339" s="650">
        <f t="shared" si="183"/>
        <v>0</v>
      </c>
      <c r="AG339" s="655">
        <v>0</v>
      </c>
      <c r="AH339" s="656">
        <v>0</v>
      </c>
      <c r="AI339" s="661">
        <v>0</v>
      </c>
      <c r="AJ339" s="649">
        <f t="shared" si="184"/>
        <v>0</v>
      </c>
      <c r="AK339" s="649">
        <f t="shared" si="185"/>
        <v>0</v>
      </c>
      <c r="AL339" s="649">
        <f t="shared" si="186"/>
        <v>0</v>
      </c>
      <c r="AM339" s="661">
        <v>0</v>
      </c>
      <c r="AN339" s="649">
        <f t="shared" si="187"/>
        <v>0</v>
      </c>
      <c r="AO339" s="649">
        <f t="shared" si="188"/>
        <v>0</v>
      </c>
      <c r="AP339" s="650">
        <f t="shared" si="189"/>
        <v>0</v>
      </c>
      <c r="AQ339" s="655">
        <v>0</v>
      </c>
      <c r="AR339" s="656">
        <v>0</v>
      </c>
      <c r="AS339" s="661">
        <v>0</v>
      </c>
      <c r="AT339" s="649">
        <f t="shared" si="190"/>
        <v>0</v>
      </c>
      <c r="AU339" s="649">
        <f t="shared" si="191"/>
        <v>0</v>
      </c>
      <c r="AV339" s="649">
        <f t="shared" si="192"/>
        <v>0</v>
      </c>
      <c r="AW339" s="661">
        <v>0</v>
      </c>
      <c r="AX339" s="649">
        <f t="shared" si="193"/>
        <v>0</v>
      </c>
      <c r="AY339" s="649">
        <f t="shared" si="194"/>
        <v>0</v>
      </c>
      <c r="AZ339" s="650">
        <f t="shared" si="195"/>
        <v>0</v>
      </c>
      <c r="BA339" s="651">
        <v>1.49</v>
      </c>
      <c r="BB339" s="649">
        <f t="shared" si="196"/>
        <v>26.82</v>
      </c>
      <c r="BC339" s="649">
        <f t="shared" si="197"/>
        <v>0</v>
      </c>
      <c r="BD339" s="649">
        <f t="shared" si="198"/>
        <v>47.68</v>
      </c>
      <c r="BE339" s="650">
        <f t="shared" si="199"/>
        <v>25.33</v>
      </c>
      <c r="BF339" s="651">
        <v>1.02</v>
      </c>
      <c r="BG339" s="649">
        <f t="shared" si="200"/>
        <v>18.36</v>
      </c>
      <c r="BH339" s="649">
        <f t="shared" si="201"/>
        <v>0</v>
      </c>
      <c r="BI339" s="649">
        <f t="shared" si="202"/>
        <v>32.64</v>
      </c>
      <c r="BJ339" s="650">
        <f t="shared" si="203"/>
        <v>17.34</v>
      </c>
      <c r="BK339" s="674">
        <v>0</v>
      </c>
      <c r="BL339" s="674">
        <v>0</v>
      </c>
      <c r="BM339" s="675">
        <v>0</v>
      </c>
      <c r="BN339" s="675">
        <v>0</v>
      </c>
      <c r="BO339" s="662">
        <v>0</v>
      </c>
      <c r="BP339" s="662">
        <v>0</v>
      </c>
      <c r="BQ339" s="662">
        <v>0</v>
      </c>
      <c r="BR339" s="675">
        <v>0</v>
      </c>
      <c r="BS339" s="652">
        <f t="shared" si="204"/>
        <v>0</v>
      </c>
      <c r="BT339" s="650">
        <f t="shared" si="205"/>
        <v>0</v>
      </c>
      <c r="BV339" s="668"/>
      <c r="BW339" s="674"/>
      <c r="BX339" s="674"/>
      <c r="BY339" s="675"/>
      <c r="BZ339" s="675"/>
      <c r="CA339" s="662"/>
      <c r="CB339" s="662"/>
      <c r="CC339" s="662"/>
      <c r="CD339" s="675"/>
      <c r="CF339" s="671"/>
      <c r="CG339" s="661"/>
      <c r="CH339" s="661"/>
      <c r="CI339" s="661"/>
      <c r="CJ339" s="88"/>
      <c r="CK339" s="86"/>
      <c r="CL339" s="86"/>
      <c r="CM339" s="87"/>
      <c r="CN339" s="86"/>
      <c r="CO339" s="86"/>
      <c r="CP339" s="86"/>
      <c r="CQ339" s="87"/>
    </row>
    <row r="340" spans="1:95" ht="17.25" customHeight="1" x14ac:dyDescent="0.25">
      <c r="A340" s="664">
        <v>336</v>
      </c>
      <c r="B340" s="647" t="s">
        <v>534</v>
      </c>
      <c r="C340" s="648" t="s">
        <v>881</v>
      </c>
      <c r="D340" s="653">
        <v>2840</v>
      </c>
      <c r="E340" s="654">
        <v>43</v>
      </c>
      <c r="F340" s="567">
        <v>0</v>
      </c>
      <c r="G340" s="567">
        <v>157</v>
      </c>
      <c r="H340" s="569">
        <v>92</v>
      </c>
      <c r="I340" s="654">
        <v>71</v>
      </c>
      <c r="J340" s="567">
        <v>0</v>
      </c>
      <c r="K340" s="567">
        <v>215</v>
      </c>
      <c r="L340" s="569">
        <v>110</v>
      </c>
      <c r="M340" s="655">
        <v>2</v>
      </c>
      <c r="N340" s="656">
        <v>0</v>
      </c>
      <c r="O340" s="649">
        <v>685114.168081749</v>
      </c>
      <c r="P340" s="649">
        <f t="shared" si="172"/>
        <v>9649.4953250950566</v>
      </c>
      <c r="Q340" s="649">
        <f t="shared" si="173"/>
        <v>19298.990650190113</v>
      </c>
      <c r="R340" s="649">
        <f t="shared" si="174"/>
        <v>0</v>
      </c>
      <c r="S340" s="661">
        <v>37595.054469545001</v>
      </c>
      <c r="T340" s="649">
        <f t="shared" si="175"/>
        <v>529.5078094302113</v>
      </c>
      <c r="U340" s="649">
        <f t="shared" si="176"/>
        <v>1059.0156188604226</v>
      </c>
      <c r="V340" s="650">
        <f t="shared" si="177"/>
        <v>0</v>
      </c>
      <c r="W340" s="655">
        <v>0</v>
      </c>
      <c r="X340" s="656">
        <v>0</v>
      </c>
      <c r="Y340" s="661">
        <v>0</v>
      </c>
      <c r="Z340" s="649">
        <f t="shared" si="178"/>
        <v>0</v>
      </c>
      <c r="AA340" s="649">
        <f t="shared" si="179"/>
        <v>0</v>
      </c>
      <c r="AB340" s="649">
        <f t="shared" si="180"/>
        <v>0</v>
      </c>
      <c r="AC340" s="661">
        <v>0</v>
      </c>
      <c r="AD340" s="649">
        <f t="shared" si="181"/>
        <v>0</v>
      </c>
      <c r="AE340" s="649">
        <f t="shared" si="182"/>
        <v>0</v>
      </c>
      <c r="AF340" s="650">
        <f t="shared" si="183"/>
        <v>0</v>
      </c>
      <c r="AG340" s="655">
        <v>10</v>
      </c>
      <c r="AH340" s="656">
        <v>0</v>
      </c>
      <c r="AI340" s="661">
        <v>2608321.3712235899</v>
      </c>
      <c r="AJ340" s="649">
        <f t="shared" si="184"/>
        <v>12131.727308016698</v>
      </c>
      <c r="AK340" s="649">
        <f t="shared" si="185"/>
        <v>121317.27308016698</v>
      </c>
      <c r="AL340" s="649">
        <f t="shared" si="186"/>
        <v>0</v>
      </c>
      <c r="AM340" s="661">
        <v>535453.22096103104</v>
      </c>
      <c r="AN340" s="649">
        <f t="shared" si="187"/>
        <v>2490.4800974931677</v>
      </c>
      <c r="AO340" s="649">
        <f t="shared" si="188"/>
        <v>24904.800974931677</v>
      </c>
      <c r="AP340" s="650">
        <f t="shared" si="189"/>
        <v>0</v>
      </c>
      <c r="AQ340" s="655">
        <v>3</v>
      </c>
      <c r="AR340" s="656">
        <v>0</v>
      </c>
      <c r="AS340" s="661">
        <v>1622323.9650610101</v>
      </c>
      <c r="AT340" s="649">
        <f t="shared" si="190"/>
        <v>14748.399682372819</v>
      </c>
      <c r="AU340" s="649">
        <f t="shared" si="191"/>
        <v>44245.199047118454</v>
      </c>
      <c r="AV340" s="649">
        <f t="shared" si="192"/>
        <v>0</v>
      </c>
      <c r="AW340" s="661">
        <v>21157.086183047999</v>
      </c>
      <c r="AX340" s="649">
        <f t="shared" si="193"/>
        <v>192.33714711861816</v>
      </c>
      <c r="AY340" s="649">
        <f t="shared" si="194"/>
        <v>577.01144135585446</v>
      </c>
      <c r="AZ340" s="650">
        <f t="shared" si="195"/>
        <v>0</v>
      </c>
      <c r="BA340" s="651">
        <v>1.41</v>
      </c>
      <c r="BB340" s="649">
        <f t="shared" si="196"/>
        <v>60.629999999999995</v>
      </c>
      <c r="BC340" s="649">
        <f t="shared" si="197"/>
        <v>0</v>
      </c>
      <c r="BD340" s="649">
        <f t="shared" si="198"/>
        <v>221.36999999999998</v>
      </c>
      <c r="BE340" s="650">
        <f t="shared" si="199"/>
        <v>129.72</v>
      </c>
      <c r="BF340" s="651">
        <v>1.27</v>
      </c>
      <c r="BG340" s="649">
        <f t="shared" si="200"/>
        <v>54.61</v>
      </c>
      <c r="BH340" s="649">
        <f t="shared" si="201"/>
        <v>0</v>
      </c>
      <c r="BI340" s="649">
        <f t="shared" si="202"/>
        <v>199.39000000000001</v>
      </c>
      <c r="BJ340" s="650">
        <f t="shared" si="203"/>
        <v>116.84</v>
      </c>
      <c r="BK340" s="674">
        <v>4.2499606300942396</v>
      </c>
      <c r="BL340" s="674">
        <v>0.23321295752674001</v>
      </c>
      <c r="BM340" s="675">
        <v>0</v>
      </c>
      <c r="BN340" s="675">
        <v>0</v>
      </c>
      <c r="BO340" s="662">
        <v>16.180169167091201</v>
      </c>
      <c r="BP340" s="662">
        <v>3.3215706437850199</v>
      </c>
      <c r="BQ340" s="662">
        <v>10.0637430985736</v>
      </c>
      <c r="BR340" s="675">
        <v>0.13124350292918999</v>
      </c>
      <c r="BS340" s="652">
        <f t="shared" si="204"/>
        <v>34.179899999999982</v>
      </c>
      <c r="BT340" s="650">
        <f t="shared" si="205"/>
        <v>5509964.8659799797</v>
      </c>
      <c r="BV340" s="668"/>
      <c r="BW340" s="674"/>
      <c r="BX340" s="674"/>
      <c r="BY340" s="675"/>
      <c r="BZ340" s="675"/>
      <c r="CA340" s="662"/>
      <c r="CB340" s="662"/>
      <c r="CC340" s="662"/>
      <c r="CD340" s="675"/>
      <c r="CF340" s="671"/>
      <c r="CG340" s="661"/>
      <c r="CH340" s="661"/>
      <c r="CI340" s="661"/>
      <c r="CJ340" s="88"/>
      <c r="CK340" s="86"/>
      <c r="CL340" s="86"/>
      <c r="CM340" s="87"/>
      <c r="CN340" s="86"/>
      <c r="CO340" s="86"/>
      <c r="CP340" s="86"/>
      <c r="CQ340" s="87"/>
    </row>
    <row r="341" spans="1:95" ht="17.25" customHeight="1" x14ac:dyDescent="0.25">
      <c r="A341" s="664">
        <v>338</v>
      </c>
      <c r="B341" s="647" t="s">
        <v>278</v>
      </c>
      <c r="C341" s="648" t="s">
        <v>882</v>
      </c>
      <c r="D341" s="653">
        <v>2578</v>
      </c>
      <c r="E341" s="654">
        <v>50</v>
      </c>
      <c r="F341" s="567">
        <v>0</v>
      </c>
      <c r="G341" s="567">
        <v>171</v>
      </c>
      <c r="H341" s="569">
        <v>65</v>
      </c>
      <c r="I341" s="654">
        <v>46</v>
      </c>
      <c r="J341" s="567">
        <v>0</v>
      </c>
      <c r="K341" s="567">
        <v>170</v>
      </c>
      <c r="L341" s="569">
        <v>0</v>
      </c>
      <c r="M341" s="655">
        <v>0</v>
      </c>
      <c r="N341" s="656">
        <v>0</v>
      </c>
      <c r="O341" s="649">
        <v>574603.21268968901</v>
      </c>
      <c r="P341" s="649">
        <f t="shared" si="172"/>
        <v>12491.374188906282</v>
      </c>
      <c r="Q341" s="649">
        <f t="shared" si="173"/>
        <v>0</v>
      </c>
      <c r="R341" s="649">
        <f t="shared" si="174"/>
        <v>0</v>
      </c>
      <c r="S341" s="661">
        <v>0</v>
      </c>
      <c r="T341" s="649">
        <f t="shared" si="175"/>
        <v>0</v>
      </c>
      <c r="U341" s="649">
        <f t="shared" si="176"/>
        <v>0</v>
      </c>
      <c r="V341" s="650">
        <f t="shared" si="177"/>
        <v>0</v>
      </c>
      <c r="W341" s="655">
        <v>0</v>
      </c>
      <c r="X341" s="656">
        <v>0</v>
      </c>
      <c r="Y341" s="661">
        <v>0</v>
      </c>
      <c r="Z341" s="649">
        <f t="shared" si="178"/>
        <v>0</v>
      </c>
      <c r="AA341" s="649">
        <f t="shared" si="179"/>
        <v>0</v>
      </c>
      <c r="AB341" s="649">
        <f t="shared" si="180"/>
        <v>0</v>
      </c>
      <c r="AC341" s="661">
        <v>0</v>
      </c>
      <c r="AD341" s="649">
        <f t="shared" si="181"/>
        <v>0</v>
      </c>
      <c r="AE341" s="649">
        <f t="shared" si="182"/>
        <v>0</v>
      </c>
      <c r="AF341" s="650">
        <f t="shared" si="183"/>
        <v>0</v>
      </c>
      <c r="AG341" s="655">
        <v>1</v>
      </c>
      <c r="AH341" s="656">
        <v>0</v>
      </c>
      <c r="AI341" s="661">
        <v>1969531.3668408601</v>
      </c>
      <c r="AJ341" s="649">
        <f t="shared" si="184"/>
        <v>11585.478628475648</v>
      </c>
      <c r="AK341" s="649">
        <f t="shared" si="185"/>
        <v>11585.478628475648</v>
      </c>
      <c r="AL341" s="649">
        <f t="shared" si="186"/>
        <v>0</v>
      </c>
      <c r="AM341" s="661">
        <v>0</v>
      </c>
      <c r="AN341" s="649">
        <f t="shared" si="187"/>
        <v>0</v>
      </c>
      <c r="AO341" s="649">
        <f t="shared" si="188"/>
        <v>0</v>
      </c>
      <c r="AP341" s="650">
        <f t="shared" si="189"/>
        <v>0</v>
      </c>
      <c r="AQ341" s="655">
        <v>0</v>
      </c>
      <c r="AR341" s="656">
        <v>0</v>
      </c>
      <c r="AS341" s="661">
        <v>0</v>
      </c>
      <c r="AT341" s="649">
        <f t="shared" si="190"/>
        <v>0</v>
      </c>
      <c r="AU341" s="649">
        <f t="shared" si="191"/>
        <v>0</v>
      </c>
      <c r="AV341" s="649">
        <f t="shared" si="192"/>
        <v>0</v>
      </c>
      <c r="AW341" s="661">
        <v>0</v>
      </c>
      <c r="AX341" s="649">
        <f t="shared" si="193"/>
        <v>0</v>
      </c>
      <c r="AY341" s="649">
        <f t="shared" si="194"/>
        <v>0</v>
      </c>
      <c r="AZ341" s="650">
        <f t="shared" si="195"/>
        <v>0</v>
      </c>
      <c r="BA341" s="651">
        <v>1.47</v>
      </c>
      <c r="BB341" s="649">
        <f t="shared" si="196"/>
        <v>73.5</v>
      </c>
      <c r="BC341" s="649">
        <f t="shared" si="197"/>
        <v>0</v>
      </c>
      <c r="BD341" s="649">
        <f t="shared" si="198"/>
        <v>251.37</v>
      </c>
      <c r="BE341" s="650">
        <f t="shared" si="199"/>
        <v>95.55</v>
      </c>
      <c r="BF341" s="651">
        <v>1.36</v>
      </c>
      <c r="BG341" s="649">
        <f t="shared" si="200"/>
        <v>68</v>
      </c>
      <c r="BH341" s="649">
        <f t="shared" si="201"/>
        <v>0</v>
      </c>
      <c r="BI341" s="649">
        <f t="shared" si="202"/>
        <v>232.56000000000003</v>
      </c>
      <c r="BJ341" s="650">
        <f t="shared" si="203"/>
        <v>88.4</v>
      </c>
      <c r="BK341" s="674">
        <v>3.5644293252529198</v>
      </c>
      <c r="BL341" s="674">
        <v>0</v>
      </c>
      <c r="BM341" s="675">
        <v>0</v>
      </c>
      <c r="BN341" s="675">
        <v>0</v>
      </c>
      <c r="BO341" s="662">
        <v>12.217570674747099</v>
      </c>
      <c r="BP341" s="662">
        <v>0</v>
      </c>
      <c r="BQ341" s="662">
        <v>0</v>
      </c>
      <c r="BR341" s="675">
        <v>0</v>
      </c>
      <c r="BS341" s="652">
        <f t="shared" si="204"/>
        <v>15.78200000000002</v>
      </c>
      <c r="BT341" s="650">
        <f t="shared" si="205"/>
        <v>2544134.5795305483</v>
      </c>
      <c r="BV341" s="668"/>
      <c r="BW341" s="674"/>
      <c r="BX341" s="674"/>
      <c r="BY341" s="675"/>
      <c r="BZ341" s="675"/>
      <c r="CA341" s="662"/>
      <c r="CB341" s="662"/>
      <c r="CC341" s="662"/>
      <c r="CD341" s="675"/>
      <c r="CF341" s="671"/>
      <c r="CG341" s="661"/>
      <c r="CH341" s="661"/>
      <c r="CI341" s="661"/>
      <c r="CJ341" s="88"/>
      <c r="CK341" s="86"/>
      <c r="CL341" s="86"/>
      <c r="CM341" s="87"/>
      <c r="CN341" s="86"/>
      <c r="CO341" s="86"/>
      <c r="CP341" s="86"/>
      <c r="CQ341" s="87"/>
    </row>
    <row r="342" spans="1:95" ht="17.25" customHeight="1" x14ac:dyDescent="0.25">
      <c r="A342" s="664">
        <v>339</v>
      </c>
      <c r="B342" s="647" t="s">
        <v>517</v>
      </c>
      <c r="C342" s="648" t="s">
        <v>883</v>
      </c>
      <c r="D342" s="653">
        <v>0</v>
      </c>
      <c r="E342" s="654">
        <v>0</v>
      </c>
      <c r="F342" s="567">
        <v>0</v>
      </c>
      <c r="G342" s="567">
        <v>0</v>
      </c>
      <c r="H342" s="569">
        <v>0</v>
      </c>
      <c r="I342" s="654">
        <v>0</v>
      </c>
      <c r="J342" s="567">
        <v>0</v>
      </c>
      <c r="K342" s="567">
        <v>0</v>
      </c>
      <c r="L342" s="569">
        <v>142</v>
      </c>
      <c r="M342" s="655">
        <v>0</v>
      </c>
      <c r="N342" s="656">
        <v>0</v>
      </c>
      <c r="O342" s="649">
        <v>0</v>
      </c>
      <c r="P342" s="649">
        <f t="shared" si="172"/>
        <v>0</v>
      </c>
      <c r="Q342" s="649">
        <f t="shared" si="173"/>
        <v>0</v>
      </c>
      <c r="R342" s="649">
        <f t="shared" si="174"/>
        <v>0</v>
      </c>
      <c r="S342" s="660">
        <v>0</v>
      </c>
      <c r="T342" s="649">
        <f t="shared" si="175"/>
        <v>0</v>
      </c>
      <c r="U342" s="649">
        <f t="shared" si="176"/>
        <v>0</v>
      </c>
      <c r="V342" s="650">
        <f t="shared" si="177"/>
        <v>0</v>
      </c>
      <c r="W342" s="655">
        <v>0</v>
      </c>
      <c r="X342" s="656">
        <v>0</v>
      </c>
      <c r="Y342" s="661">
        <v>0</v>
      </c>
      <c r="Z342" s="649">
        <f t="shared" si="178"/>
        <v>0</v>
      </c>
      <c r="AA342" s="649">
        <f t="shared" si="179"/>
        <v>0</v>
      </c>
      <c r="AB342" s="649">
        <f t="shared" si="180"/>
        <v>0</v>
      </c>
      <c r="AC342" s="661">
        <v>0</v>
      </c>
      <c r="AD342" s="649">
        <f t="shared" si="181"/>
        <v>0</v>
      </c>
      <c r="AE342" s="649">
        <f t="shared" si="182"/>
        <v>0</v>
      </c>
      <c r="AF342" s="650">
        <f t="shared" si="183"/>
        <v>0</v>
      </c>
      <c r="AG342" s="655">
        <v>0</v>
      </c>
      <c r="AH342" s="656">
        <v>0</v>
      </c>
      <c r="AI342" s="661">
        <v>0</v>
      </c>
      <c r="AJ342" s="649">
        <f t="shared" si="184"/>
        <v>0</v>
      </c>
      <c r="AK342" s="649">
        <f t="shared" si="185"/>
        <v>0</v>
      </c>
      <c r="AL342" s="649">
        <f t="shared" si="186"/>
        <v>0</v>
      </c>
      <c r="AM342" s="661">
        <v>0</v>
      </c>
      <c r="AN342" s="649">
        <f t="shared" si="187"/>
        <v>0</v>
      </c>
      <c r="AO342" s="649">
        <f t="shared" si="188"/>
        <v>0</v>
      </c>
      <c r="AP342" s="650">
        <f t="shared" si="189"/>
        <v>0</v>
      </c>
      <c r="AQ342" s="655">
        <v>0</v>
      </c>
      <c r="AR342" s="656">
        <v>0</v>
      </c>
      <c r="AS342" s="661">
        <v>2026167.34993419</v>
      </c>
      <c r="AT342" s="649">
        <f t="shared" si="190"/>
        <v>14268.784154466128</v>
      </c>
      <c r="AU342" s="649">
        <f t="shared" si="191"/>
        <v>0</v>
      </c>
      <c r="AV342" s="649">
        <f t="shared" si="192"/>
        <v>0</v>
      </c>
      <c r="AW342" s="661">
        <v>0</v>
      </c>
      <c r="AX342" s="649">
        <f t="shared" si="193"/>
        <v>0</v>
      </c>
      <c r="AY342" s="649">
        <f t="shared" si="194"/>
        <v>0</v>
      </c>
      <c r="AZ342" s="650">
        <f t="shared" si="195"/>
        <v>0</v>
      </c>
      <c r="BA342" s="651">
        <v>0</v>
      </c>
      <c r="BB342" s="649">
        <f t="shared" si="196"/>
        <v>0</v>
      </c>
      <c r="BC342" s="649">
        <f t="shared" si="197"/>
        <v>0</v>
      </c>
      <c r="BD342" s="649">
        <f t="shared" si="198"/>
        <v>0</v>
      </c>
      <c r="BE342" s="650">
        <f t="shared" si="199"/>
        <v>0</v>
      </c>
      <c r="BF342" s="651">
        <v>0</v>
      </c>
      <c r="BG342" s="649">
        <f t="shared" si="200"/>
        <v>0</v>
      </c>
      <c r="BH342" s="649">
        <f t="shared" si="201"/>
        <v>0</v>
      </c>
      <c r="BI342" s="649">
        <f t="shared" si="202"/>
        <v>0</v>
      </c>
      <c r="BJ342" s="650">
        <f t="shared" si="203"/>
        <v>0</v>
      </c>
      <c r="BK342" s="674">
        <v>0</v>
      </c>
      <c r="BL342" s="674">
        <v>0</v>
      </c>
      <c r="BM342" s="675">
        <v>0</v>
      </c>
      <c r="BN342" s="675">
        <v>0</v>
      </c>
      <c r="BO342" s="662">
        <v>0</v>
      </c>
      <c r="BP342" s="662">
        <v>0</v>
      </c>
      <c r="BQ342" s="662">
        <v>12.568899999999999</v>
      </c>
      <c r="BR342" s="675">
        <v>0</v>
      </c>
      <c r="BS342" s="652">
        <f t="shared" si="204"/>
        <v>12.568899999999999</v>
      </c>
      <c r="BT342" s="650">
        <f t="shared" si="205"/>
        <v>2026167.3499341952</v>
      </c>
      <c r="BV342" s="668"/>
      <c r="BW342" s="674"/>
      <c r="BX342" s="674"/>
      <c r="BY342" s="675"/>
      <c r="BZ342" s="675"/>
      <c r="CA342" s="662"/>
      <c r="CB342" s="662"/>
      <c r="CC342" s="662"/>
      <c r="CD342" s="675"/>
      <c r="CF342" s="671"/>
      <c r="CG342" s="661"/>
      <c r="CH342" s="661"/>
      <c r="CI342" s="661"/>
      <c r="CJ342" s="88"/>
      <c r="CK342" s="86"/>
      <c r="CL342" s="86"/>
      <c r="CM342" s="87"/>
      <c r="CN342" s="86"/>
      <c r="CO342" s="86"/>
      <c r="CP342" s="86"/>
      <c r="CQ342" s="87"/>
    </row>
    <row r="343" spans="1:95" ht="17.25" customHeight="1" x14ac:dyDescent="0.25">
      <c r="A343" s="664">
        <v>340</v>
      </c>
      <c r="B343" s="647" t="s">
        <v>518</v>
      </c>
      <c r="C343" s="648" t="s">
        <v>884</v>
      </c>
      <c r="D343" s="653">
        <v>0</v>
      </c>
      <c r="E343" s="654">
        <v>0</v>
      </c>
      <c r="F343" s="567">
        <v>0</v>
      </c>
      <c r="G343" s="567">
        <v>0</v>
      </c>
      <c r="H343" s="569">
        <v>0</v>
      </c>
      <c r="I343" s="654">
        <v>0</v>
      </c>
      <c r="J343" s="567">
        <v>0</v>
      </c>
      <c r="K343" s="567">
        <v>0</v>
      </c>
      <c r="L343" s="569">
        <v>381</v>
      </c>
      <c r="M343" s="655">
        <v>0</v>
      </c>
      <c r="N343" s="656">
        <v>0</v>
      </c>
      <c r="O343" s="649">
        <v>0</v>
      </c>
      <c r="P343" s="649">
        <f t="shared" si="172"/>
        <v>0</v>
      </c>
      <c r="Q343" s="649">
        <f t="shared" si="173"/>
        <v>0</v>
      </c>
      <c r="R343" s="649">
        <f t="shared" si="174"/>
        <v>0</v>
      </c>
      <c r="S343" s="660">
        <v>0</v>
      </c>
      <c r="T343" s="649">
        <f t="shared" si="175"/>
        <v>0</v>
      </c>
      <c r="U343" s="649">
        <f t="shared" si="176"/>
        <v>0</v>
      </c>
      <c r="V343" s="650">
        <f t="shared" si="177"/>
        <v>0</v>
      </c>
      <c r="W343" s="655">
        <v>0</v>
      </c>
      <c r="X343" s="656">
        <v>0</v>
      </c>
      <c r="Y343" s="661">
        <v>0</v>
      </c>
      <c r="Z343" s="649">
        <f t="shared" si="178"/>
        <v>0</v>
      </c>
      <c r="AA343" s="649">
        <f t="shared" si="179"/>
        <v>0</v>
      </c>
      <c r="AB343" s="649">
        <f t="shared" si="180"/>
        <v>0</v>
      </c>
      <c r="AC343" s="661">
        <v>0</v>
      </c>
      <c r="AD343" s="649">
        <f t="shared" si="181"/>
        <v>0</v>
      </c>
      <c r="AE343" s="649">
        <f t="shared" si="182"/>
        <v>0</v>
      </c>
      <c r="AF343" s="650">
        <f t="shared" si="183"/>
        <v>0</v>
      </c>
      <c r="AG343" s="655">
        <v>0</v>
      </c>
      <c r="AH343" s="656">
        <v>0</v>
      </c>
      <c r="AI343" s="661">
        <v>0</v>
      </c>
      <c r="AJ343" s="649">
        <f t="shared" si="184"/>
        <v>0</v>
      </c>
      <c r="AK343" s="649">
        <f t="shared" si="185"/>
        <v>0</v>
      </c>
      <c r="AL343" s="649">
        <f t="shared" si="186"/>
        <v>0</v>
      </c>
      <c r="AM343" s="661">
        <v>0</v>
      </c>
      <c r="AN343" s="649">
        <f t="shared" si="187"/>
        <v>0</v>
      </c>
      <c r="AO343" s="649">
        <f t="shared" si="188"/>
        <v>0</v>
      </c>
      <c r="AP343" s="650">
        <f t="shared" si="189"/>
        <v>0</v>
      </c>
      <c r="AQ343" s="655">
        <v>1</v>
      </c>
      <c r="AR343" s="656">
        <v>0</v>
      </c>
      <c r="AS343" s="661">
        <v>4539850.3376466297</v>
      </c>
      <c r="AT343" s="649">
        <f t="shared" si="190"/>
        <v>11915.617684111889</v>
      </c>
      <c r="AU343" s="649">
        <f t="shared" si="191"/>
        <v>11915.617684111889</v>
      </c>
      <c r="AV343" s="649">
        <f t="shared" si="192"/>
        <v>0</v>
      </c>
      <c r="AW343" s="661">
        <v>0</v>
      </c>
      <c r="AX343" s="649">
        <f t="shared" si="193"/>
        <v>0</v>
      </c>
      <c r="AY343" s="649">
        <f t="shared" si="194"/>
        <v>0</v>
      </c>
      <c r="AZ343" s="650">
        <f t="shared" si="195"/>
        <v>0</v>
      </c>
      <c r="BA343" s="651">
        <v>0</v>
      </c>
      <c r="BB343" s="649">
        <f t="shared" si="196"/>
        <v>0</v>
      </c>
      <c r="BC343" s="649">
        <f t="shared" si="197"/>
        <v>0</v>
      </c>
      <c r="BD343" s="649">
        <f t="shared" si="198"/>
        <v>0</v>
      </c>
      <c r="BE343" s="650">
        <f t="shared" si="199"/>
        <v>0</v>
      </c>
      <c r="BF343" s="651">
        <v>0</v>
      </c>
      <c r="BG343" s="649">
        <f t="shared" si="200"/>
        <v>0</v>
      </c>
      <c r="BH343" s="649">
        <f t="shared" si="201"/>
        <v>0</v>
      </c>
      <c r="BI343" s="649">
        <f t="shared" si="202"/>
        <v>0</v>
      </c>
      <c r="BJ343" s="650">
        <f t="shared" si="203"/>
        <v>0</v>
      </c>
      <c r="BK343" s="674">
        <v>0</v>
      </c>
      <c r="BL343" s="674">
        <v>0</v>
      </c>
      <c r="BM343" s="675">
        <v>0</v>
      </c>
      <c r="BN343" s="675">
        <v>0</v>
      </c>
      <c r="BO343" s="662">
        <v>0</v>
      </c>
      <c r="BP343" s="662">
        <v>0</v>
      </c>
      <c r="BQ343" s="662">
        <v>28.161999999999999</v>
      </c>
      <c r="BR343" s="675">
        <v>0</v>
      </c>
      <c r="BS343" s="652">
        <f t="shared" si="204"/>
        <v>28.161999999999999</v>
      </c>
      <c r="BT343" s="650">
        <f t="shared" si="205"/>
        <v>4539850.3376466362</v>
      </c>
      <c r="BV343" s="668"/>
      <c r="BW343" s="674"/>
      <c r="BX343" s="674"/>
      <c r="BY343" s="675"/>
      <c r="BZ343" s="675"/>
      <c r="CA343" s="662"/>
      <c r="CB343" s="662"/>
      <c r="CC343" s="662"/>
      <c r="CD343" s="675"/>
      <c r="CF343" s="671"/>
      <c r="CG343" s="661"/>
      <c r="CH343" s="661"/>
      <c r="CI343" s="661"/>
      <c r="CJ343" s="88"/>
      <c r="CK343" s="86"/>
      <c r="CL343" s="86"/>
      <c r="CM343" s="87"/>
      <c r="CN343" s="86"/>
      <c r="CO343" s="86"/>
      <c r="CP343" s="86"/>
      <c r="CQ343" s="87"/>
    </row>
    <row r="344" spans="1:95" ht="17.25" customHeight="1" x14ac:dyDescent="0.25">
      <c r="A344" s="664">
        <v>341</v>
      </c>
      <c r="B344" s="647" t="s">
        <v>519</v>
      </c>
      <c r="C344" s="648" t="s">
        <v>885</v>
      </c>
      <c r="D344" s="653">
        <v>0</v>
      </c>
      <c r="E344" s="654">
        <v>0</v>
      </c>
      <c r="F344" s="567">
        <v>0</v>
      </c>
      <c r="G344" s="567">
        <v>0</v>
      </c>
      <c r="H344" s="569">
        <v>0</v>
      </c>
      <c r="I344" s="654">
        <v>0</v>
      </c>
      <c r="J344" s="567">
        <v>0</v>
      </c>
      <c r="K344" s="567">
        <v>0</v>
      </c>
      <c r="L344" s="569">
        <v>345</v>
      </c>
      <c r="M344" s="655">
        <v>0</v>
      </c>
      <c r="N344" s="656">
        <v>0</v>
      </c>
      <c r="O344" s="649">
        <v>0</v>
      </c>
      <c r="P344" s="649">
        <f t="shared" si="172"/>
        <v>0</v>
      </c>
      <c r="Q344" s="649">
        <f t="shared" si="173"/>
        <v>0</v>
      </c>
      <c r="R344" s="649">
        <f t="shared" si="174"/>
        <v>0</v>
      </c>
      <c r="S344" s="660">
        <v>0</v>
      </c>
      <c r="T344" s="649">
        <f t="shared" si="175"/>
        <v>0</v>
      </c>
      <c r="U344" s="649">
        <f t="shared" si="176"/>
        <v>0</v>
      </c>
      <c r="V344" s="650">
        <f t="shared" si="177"/>
        <v>0</v>
      </c>
      <c r="W344" s="655">
        <v>0</v>
      </c>
      <c r="X344" s="656">
        <v>0</v>
      </c>
      <c r="Y344" s="661">
        <v>0</v>
      </c>
      <c r="Z344" s="649">
        <f t="shared" si="178"/>
        <v>0</v>
      </c>
      <c r="AA344" s="649">
        <f t="shared" si="179"/>
        <v>0</v>
      </c>
      <c r="AB344" s="649">
        <f t="shared" si="180"/>
        <v>0</v>
      </c>
      <c r="AC344" s="661">
        <v>0</v>
      </c>
      <c r="AD344" s="649">
        <f t="shared" si="181"/>
        <v>0</v>
      </c>
      <c r="AE344" s="649">
        <f t="shared" si="182"/>
        <v>0</v>
      </c>
      <c r="AF344" s="650">
        <f t="shared" si="183"/>
        <v>0</v>
      </c>
      <c r="AG344" s="655">
        <v>0</v>
      </c>
      <c r="AH344" s="656">
        <v>0</v>
      </c>
      <c r="AI344" s="661">
        <v>0</v>
      </c>
      <c r="AJ344" s="649">
        <f t="shared" si="184"/>
        <v>0</v>
      </c>
      <c r="AK344" s="649">
        <f t="shared" si="185"/>
        <v>0</v>
      </c>
      <c r="AL344" s="649">
        <f t="shared" si="186"/>
        <v>0</v>
      </c>
      <c r="AM344" s="661">
        <v>0</v>
      </c>
      <c r="AN344" s="649">
        <f t="shared" si="187"/>
        <v>0</v>
      </c>
      <c r="AO344" s="649">
        <f t="shared" si="188"/>
        <v>0</v>
      </c>
      <c r="AP344" s="650">
        <f t="shared" si="189"/>
        <v>0</v>
      </c>
      <c r="AQ344" s="655">
        <v>5</v>
      </c>
      <c r="AR344" s="656">
        <v>2</v>
      </c>
      <c r="AS344" s="661">
        <v>4109223.8833125802</v>
      </c>
      <c r="AT344" s="649">
        <f t="shared" si="190"/>
        <v>11910.793864674146</v>
      </c>
      <c r="AU344" s="649">
        <f t="shared" si="191"/>
        <v>59553.969323370729</v>
      </c>
      <c r="AV344" s="649">
        <f t="shared" si="192"/>
        <v>23821.587729348292</v>
      </c>
      <c r="AW344" s="661">
        <v>0</v>
      </c>
      <c r="AX344" s="649">
        <f t="shared" si="193"/>
        <v>0</v>
      </c>
      <c r="AY344" s="649">
        <f t="shared" si="194"/>
        <v>0</v>
      </c>
      <c r="AZ344" s="650">
        <f t="shared" si="195"/>
        <v>0</v>
      </c>
      <c r="BA344" s="651">
        <v>0</v>
      </c>
      <c r="BB344" s="649">
        <f t="shared" si="196"/>
        <v>0</v>
      </c>
      <c r="BC344" s="649">
        <f t="shared" si="197"/>
        <v>0</v>
      </c>
      <c r="BD344" s="649">
        <f t="shared" si="198"/>
        <v>0</v>
      </c>
      <c r="BE344" s="650">
        <f t="shared" si="199"/>
        <v>0</v>
      </c>
      <c r="BF344" s="651">
        <v>0</v>
      </c>
      <c r="BG344" s="649">
        <f t="shared" si="200"/>
        <v>0</v>
      </c>
      <c r="BH344" s="649">
        <f t="shared" si="201"/>
        <v>0</v>
      </c>
      <c r="BI344" s="649">
        <f t="shared" si="202"/>
        <v>0</v>
      </c>
      <c r="BJ344" s="650">
        <f t="shared" si="203"/>
        <v>0</v>
      </c>
      <c r="BK344" s="674">
        <v>0</v>
      </c>
      <c r="BL344" s="674">
        <v>0</v>
      </c>
      <c r="BM344" s="675">
        <v>0</v>
      </c>
      <c r="BN344" s="675">
        <v>0</v>
      </c>
      <c r="BO344" s="662">
        <v>0</v>
      </c>
      <c r="BP344" s="662">
        <v>0</v>
      </c>
      <c r="BQ344" s="662">
        <v>25.4907</v>
      </c>
      <c r="BR344" s="675">
        <v>0</v>
      </c>
      <c r="BS344" s="652">
        <f t="shared" si="204"/>
        <v>25.4907</v>
      </c>
      <c r="BT344" s="650">
        <f t="shared" si="205"/>
        <v>4109223.8833125881</v>
      </c>
      <c r="BV344" s="668"/>
      <c r="BW344" s="674"/>
      <c r="BX344" s="674"/>
      <c r="BY344" s="675"/>
      <c r="BZ344" s="675"/>
      <c r="CA344" s="662"/>
      <c r="CB344" s="662"/>
      <c r="CC344" s="662"/>
      <c r="CD344" s="675"/>
      <c r="CF344" s="671"/>
      <c r="CG344" s="661"/>
      <c r="CH344" s="661"/>
      <c r="CI344" s="661"/>
      <c r="CJ344" s="88"/>
      <c r="CK344" s="86"/>
      <c r="CL344" s="86"/>
      <c r="CM344" s="87"/>
      <c r="CN344" s="86"/>
      <c r="CO344" s="86"/>
      <c r="CP344" s="86"/>
      <c r="CQ344" s="87"/>
    </row>
    <row r="345" spans="1:95" ht="17.25" customHeight="1" x14ac:dyDescent="0.25">
      <c r="A345" s="664">
        <v>342</v>
      </c>
      <c r="B345" s="647" t="s">
        <v>953</v>
      </c>
      <c r="C345" s="648" t="s">
        <v>886</v>
      </c>
      <c r="D345" s="653">
        <v>0</v>
      </c>
      <c r="E345" s="654">
        <v>0</v>
      </c>
      <c r="F345" s="567">
        <v>0</v>
      </c>
      <c r="G345" s="567">
        <v>0</v>
      </c>
      <c r="H345" s="569">
        <v>0</v>
      </c>
      <c r="I345" s="654">
        <v>0</v>
      </c>
      <c r="J345" s="567">
        <v>0</v>
      </c>
      <c r="K345" s="567">
        <v>0</v>
      </c>
      <c r="L345" s="569">
        <v>302</v>
      </c>
      <c r="M345" s="655">
        <v>0</v>
      </c>
      <c r="N345" s="656">
        <v>0</v>
      </c>
      <c r="O345" s="649">
        <v>0</v>
      </c>
      <c r="P345" s="649">
        <f t="shared" si="172"/>
        <v>0</v>
      </c>
      <c r="Q345" s="649">
        <f t="shared" si="173"/>
        <v>0</v>
      </c>
      <c r="R345" s="649">
        <f t="shared" si="174"/>
        <v>0</v>
      </c>
      <c r="S345" s="660">
        <v>0</v>
      </c>
      <c r="T345" s="649">
        <f t="shared" si="175"/>
        <v>0</v>
      </c>
      <c r="U345" s="649">
        <f t="shared" si="176"/>
        <v>0</v>
      </c>
      <c r="V345" s="650">
        <f t="shared" si="177"/>
        <v>0</v>
      </c>
      <c r="W345" s="655">
        <v>0</v>
      </c>
      <c r="X345" s="656">
        <v>0</v>
      </c>
      <c r="Y345" s="661">
        <v>0</v>
      </c>
      <c r="Z345" s="649">
        <f t="shared" si="178"/>
        <v>0</v>
      </c>
      <c r="AA345" s="649">
        <f t="shared" si="179"/>
        <v>0</v>
      </c>
      <c r="AB345" s="649">
        <f t="shared" si="180"/>
        <v>0</v>
      </c>
      <c r="AC345" s="661">
        <v>0</v>
      </c>
      <c r="AD345" s="649">
        <f t="shared" si="181"/>
        <v>0</v>
      </c>
      <c r="AE345" s="649">
        <f t="shared" si="182"/>
        <v>0</v>
      </c>
      <c r="AF345" s="650">
        <f t="shared" si="183"/>
        <v>0</v>
      </c>
      <c r="AG345" s="655">
        <v>0</v>
      </c>
      <c r="AH345" s="656">
        <v>0</v>
      </c>
      <c r="AI345" s="661">
        <v>0</v>
      </c>
      <c r="AJ345" s="649">
        <f t="shared" si="184"/>
        <v>0</v>
      </c>
      <c r="AK345" s="649">
        <f t="shared" si="185"/>
        <v>0</v>
      </c>
      <c r="AL345" s="649">
        <f t="shared" si="186"/>
        <v>0</v>
      </c>
      <c r="AM345" s="661">
        <v>0</v>
      </c>
      <c r="AN345" s="649">
        <f t="shared" si="187"/>
        <v>0</v>
      </c>
      <c r="AO345" s="649">
        <f t="shared" si="188"/>
        <v>0</v>
      </c>
      <c r="AP345" s="650">
        <f t="shared" si="189"/>
        <v>0</v>
      </c>
      <c r="AQ345" s="655">
        <v>1</v>
      </c>
      <c r="AR345" s="656">
        <v>0</v>
      </c>
      <c r="AS345" s="661">
        <v>4069341.8091156599</v>
      </c>
      <c r="AT345" s="649">
        <f t="shared" si="190"/>
        <v>13474.641752038609</v>
      </c>
      <c r="AU345" s="649">
        <f t="shared" si="191"/>
        <v>13474.641752038609</v>
      </c>
      <c r="AV345" s="649">
        <f t="shared" si="192"/>
        <v>0</v>
      </c>
      <c r="AW345" s="661">
        <v>0</v>
      </c>
      <c r="AX345" s="649">
        <f t="shared" si="193"/>
        <v>0</v>
      </c>
      <c r="AY345" s="649">
        <f t="shared" si="194"/>
        <v>0</v>
      </c>
      <c r="AZ345" s="650">
        <f t="shared" si="195"/>
        <v>0</v>
      </c>
      <c r="BA345" s="651">
        <v>0</v>
      </c>
      <c r="BB345" s="649">
        <f t="shared" si="196"/>
        <v>0</v>
      </c>
      <c r="BC345" s="649">
        <f t="shared" si="197"/>
        <v>0</v>
      </c>
      <c r="BD345" s="649">
        <f t="shared" si="198"/>
        <v>0</v>
      </c>
      <c r="BE345" s="650">
        <f t="shared" si="199"/>
        <v>0</v>
      </c>
      <c r="BF345" s="651">
        <v>0</v>
      </c>
      <c r="BG345" s="649">
        <f t="shared" si="200"/>
        <v>0</v>
      </c>
      <c r="BH345" s="649">
        <f t="shared" si="201"/>
        <v>0</v>
      </c>
      <c r="BI345" s="649">
        <f t="shared" si="202"/>
        <v>0</v>
      </c>
      <c r="BJ345" s="650">
        <f t="shared" si="203"/>
        <v>0</v>
      </c>
      <c r="BK345" s="674">
        <v>0</v>
      </c>
      <c r="BL345" s="674">
        <v>0</v>
      </c>
      <c r="BM345" s="675">
        <v>0</v>
      </c>
      <c r="BN345" s="675">
        <v>0</v>
      </c>
      <c r="BO345" s="662">
        <v>0</v>
      </c>
      <c r="BP345" s="662">
        <v>0</v>
      </c>
      <c r="BQ345" s="662">
        <v>25.243300000000001</v>
      </c>
      <c r="BR345" s="675">
        <v>0</v>
      </c>
      <c r="BS345" s="652">
        <f t="shared" si="204"/>
        <v>25.243300000000001</v>
      </c>
      <c r="BT345" s="650">
        <f t="shared" si="205"/>
        <v>4069341.8091156641</v>
      </c>
      <c r="BV345" s="668"/>
      <c r="BW345" s="674"/>
      <c r="BX345" s="674"/>
      <c r="BY345" s="675"/>
      <c r="BZ345" s="675"/>
      <c r="CA345" s="662"/>
      <c r="CB345" s="662"/>
      <c r="CC345" s="662"/>
      <c r="CD345" s="675"/>
      <c r="CF345" s="671"/>
      <c r="CG345" s="661"/>
      <c r="CH345" s="661"/>
      <c r="CI345" s="661"/>
      <c r="CJ345" s="88"/>
      <c r="CK345" s="86"/>
      <c r="CL345" s="86"/>
      <c r="CM345" s="87"/>
      <c r="CN345" s="86"/>
      <c r="CO345" s="86"/>
      <c r="CP345" s="86"/>
      <c r="CQ345" s="87"/>
    </row>
    <row r="346" spans="1:95" ht="17.25" customHeight="1" x14ac:dyDescent="0.25">
      <c r="A346" s="664">
        <v>343</v>
      </c>
      <c r="B346" s="647" t="s">
        <v>954</v>
      </c>
      <c r="C346" s="648" t="s">
        <v>887</v>
      </c>
      <c r="D346" s="653">
        <v>0</v>
      </c>
      <c r="E346" s="654">
        <v>0</v>
      </c>
      <c r="F346" s="567">
        <v>0</v>
      </c>
      <c r="G346" s="567">
        <v>0</v>
      </c>
      <c r="H346" s="569">
        <v>0</v>
      </c>
      <c r="I346" s="654">
        <v>0</v>
      </c>
      <c r="J346" s="567">
        <v>0</v>
      </c>
      <c r="K346" s="567">
        <v>0</v>
      </c>
      <c r="L346" s="569">
        <v>292</v>
      </c>
      <c r="M346" s="655">
        <v>0</v>
      </c>
      <c r="N346" s="656">
        <v>0</v>
      </c>
      <c r="O346" s="649">
        <v>0</v>
      </c>
      <c r="P346" s="649">
        <f t="shared" si="172"/>
        <v>0</v>
      </c>
      <c r="Q346" s="649">
        <f t="shared" si="173"/>
        <v>0</v>
      </c>
      <c r="R346" s="649">
        <f t="shared" si="174"/>
        <v>0</v>
      </c>
      <c r="S346" s="660">
        <v>0</v>
      </c>
      <c r="T346" s="649">
        <f t="shared" si="175"/>
        <v>0</v>
      </c>
      <c r="U346" s="649">
        <f t="shared" si="176"/>
        <v>0</v>
      </c>
      <c r="V346" s="650">
        <f t="shared" si="177"/>
        <v>0</v>
      </c>
      <c r="W346" s="655">
        <v>0</v>
      </c>
      <c r="X346" s="656">
        <v>0</v>
      </c>
      <c r="Y346" s="661">
        <v>0</v>
      </c>
      <c r="Z346" s="649">
        <f t="shared" si="178"/>
        <v>0</v>
      </c>
      <c r="AA346" s="649">
        <f t="shared" si="179"/>
        <v>0</v>
      </c>
      <c r="AB346" s="649">
        <f t="shared" si="180"/>
        <v>0</v>
      </c>
      <c r="AC346" s="661">
        <v>0</v>
      </c>
      <c r="AD346" s="649">
        <f t="shared" si="181"/>
        <v>0</v>
      </c>
      <c r="AE346" s="649">
        <f t="shared" si="182"/>
        <v>0</v>
      </c>
      <c r="AF346" s="650">
        <f t="shared" si="183"/>
        <v>0</v>
      </c>
      <c r="AG346" s="655">
        <v>0</v>
      </c>
      <c r="AH346" s="656">
        <v>0</v>
      </c>
      <c r="AI346" s="661">
        <v>0</v>
      </c>
      <c r="AJ346" s="649">
        <f t="shared" si="184"/>
        <v>0</v>
      </c>
      <c r="AK346" s="649">
        <f t="shared" si="185"/>
        <v>0</v>
      </c>
      <c r="AL346" s="649">
        <f t="shared" si="186"/>
        <v>0</v>
      </c>
      <c r="AM346" s="661">
        <v>0</v>
      </c>
      <c r="AN346" s="649">
        <f t="shared" si="187"/>
        <v>0</v>
      </c>
      <c r="AO346" s="649">
        <f t="shared" si="188"/>
        <v>0</v>
      </c>
      <c r="AP346" s="650">
        <f t="shared" si="189"/>
        <v>0</v>
      </c>
      <c r="AQ346" s="655">
        <v>4</v>
      </c>
      <c r="AR346" s="656">
        <v>1</v>
      </c>
      <c r="AS346" s="661">
        <v>4065376.1703717401</v>
      </c>
      <c r="AT346" s="649">
        <f t="shared" si="190"/>
        <v>13922.521131410069</v>
      </c>
      <c r="AU346" s="649">
        <f t="shared" si="191"/>
        <v>55690.084525640275</v>
      </c>
      <c r="AV346" s="649">
        <f t="shared" si="192"/>
        <v>13922.521131410069</v>
      </c>
      <c r="AW346" s="661">
        <v>0</v>
      </c>
      <c r="AX346" s="649">
        <f t="shared" si="193"/>
        <v>0</v>
      </c>
      <c r="AY346" s="649">
        <f t="shared" si="194"/>
        <v>0</v>
      </c>
      <c r="AZ346" s="650">
        <f t="shared" si="195"/>
        <v>0</v>
      </c>
      <c r="BA346" s="651">
        <v>0</v>
      </c>
      <c r="BB346" s="649">
        <f t="shared" si="196"/>
        <v>0</v>
      </c>
      <c r="BC346" s="649">
        <f t="shared" si="197"/>
        <v>0</v>
      </c>
      <c r="BD346" s="649">
        <f t="shared" si="198"/>
        <v>0</v>
      </c>
      <c r="BE346" s="650">
        <f t="shared" si="199"/>
        <v>0</v>
      </c>
      <c r="BF346" s="651">
        <v>0</v>
      </c>
      <c r="BG346" s="649">
        <f t="shared" si="200"/>
        <v>0</v>
      </c>
      <c r="BH346" s="649">
        <f t="shared" si="201"/>
        <v>0</v>
      </c>
      <c r="BI346" s="649">
        <f t="shared" si="202"/>
        <v>0</v>
      </c>
      <c r="BJ346" s="650">
        <f t="shared" si="203"/>
        <v>0</v>
      </c>
      <c r="BK346" s="674">
        <v>0</v>
      </c>
      <c r="BL346" s="674">
        <v>0</v>
      </c>
      <c r="BM346" s="675">
        <v>0</v>
      </c>
      <c r="BN346" s="675">
        <v>0</v>
      </c>
      <c r="BO346" s="662">
        <v>0</v>
      </c>
      <c r="BP346" s="662">
        <v>0</v>
      </c>
      <c r="BQ346" s="662">
        <v>25.218699999999998</v>
      </c>
      <c r="BR346" s="675">
        <v>0</v>
      </c>
      <c r="BS346" s="652">
        <f t="shared" si="204"/>
        <v>25.218699999999998</v>
      </c>
      <c r="BT346" s="650">
        <f t="shared" si="205"/>
        <v>4065376.1703717499</v>
      </c>
      <c r="BV346" s="668"/>
      <c r="BW346" s="674"/>
      <c r="BX346" s="674"/>
      <c r="BY346" s="675"/>
      <c r="BZ346" s="675"/>
      <c r="CA346" s="662"/>
      <c r="CB346" s="662"/>
      <c r="CC346" s="662"/>
      <c r="CD346" s="675"/>
      <c r="CF346" s="671"/>
      <c r="CG346" s="661"/>
      <c r="CH346" s="661"/>
      <c r="CI346" s="661"/>
      <c r="CJ346" s="88"/>
      <c r="CK346" s="86"/>
      <c r="CL346" s="86"/>
      <c r="CM346" s="87"/>
      <c r="CN346" s="86"/>
      <c r="CO346" s="86"/>
      <c r="CP346" s="86"/>
      <c r="CQ346" s="87"/>
    </row>
    <row r="347" spans="1:95" ht="17.25" customHeight="1" x14ac:dyDescent="0.25">
      <c r="A347" s="664">
        <v>344</v>
      </c>
      <c r="B347" s="647" t="s">
        <v>548</v>
      </c>
      <c r="C347" s="648" t="s">
        <v>888</v>
      </c>
      <c r="D347" s="653">
        <v>0</v>
      </c>
      <c r="E347" s="654">
        <v>0</v>
      </c>
      <c r="F347" s="567">
        <v>0</v>
      </c>
      <c r="G347" s="567">
        <v>0</v>
      </c>
      <c r="H347" s="569">
        <v>0</v>
      </c>
      <c r="I347" s="654">
        <v>0</v>
      </c>
      <c r="J347" s="567">
        <v>0</v>
      </c>
      <c r="K347" s="567">
        <v>0</v>
      </c>
      <c r="L347" s="569">
        <v>49</v>
      </c>
      <c r="M347" s="655">
        <v>0</v>
      </c>
      <c r="N347" s="656">
        <v>0</v>
      </c>
      <c r="O347" s="649">
        <v>0</v>
      </c>
      <c r="P347" s="649">
        <f t="shared" si="172"/>
        <v>0</v>
      </c>
      <c r="Q347" s="649">
        <f t="shared" si="173"/>
        <v>0</v>
      </c>
      <c r="R347" s="649">
        <f t="shared" si="174"/>
        <v>0</v>
      </c>
      <c r="S347" s="660">
        <v>0</v>
      </c>
      <c r="T347" s="649">
        <f t="shared" si="175"/>
        <v>0</v>
      </c>
      <c r="U347" s="649">
        <f t="shared" si="176"/>
        <v>0</v>
      </c>
      <c r="V347" s="650">
        <f t="shared" si="177"/>
        <v>0</v>
      </c>
      <c r="W347" s="655">
        <v>0</v>
      </c>
      <c r="X347" s="656">
        <v>0</v>
      </c>
      <c r="Y347" s="661">
        <v>0</v>
      </c>
      <c r="Z347" s="649">
        <f t="shared" si="178"/>
        <v>0</v>
      </c>
      <c r="AA347" s="649">
        <f t="shared" si="179"/>
        <v>0</v>
      </c>
      <c r="AB347" s="649">
        <f t="shared" si="180"/>
        <v>0</v>
      </c>
      <c r="AC347" s="661">
        <v>0</v>
      </c>
      <c r="AD347" s="649">
        <f t="shared" si="181"/>
        <v>0</v>
      </c>
      <c r="AE347" s="649">
        <f t="shared" si="182"/>
        <v>0</v>
      </c>
      <c r="AF347" s="650">
        <f t="shared" si="183"/>
        <v>0</v>
      </c>
      <c r="AG347" s="655">
        <v>0</v>
      </c>
      <c r="AH347" s="656">
        <v>0</v>
      </c>
      <c r="AI347" s="661">
        <v>0</v>
      </c>
      <c r="AJ347" s="649">
        <f t="shared" si="184"/>
        <v>0</v>
      </c>
      <c r="AK347" s="649">
        <f t="shared" si="185"/>
        <v>0</v>
      </c>
      <c r="AL347" s="649">
        <f t="shared" si="186"/>
        <v>0</v>
      </c>
      <c r="AM347" s="661">
        <v>0</v>
      </c>
      <c r="AN347" s="649">
        <f t="shared" si="187"/>
        <v>0</v>
      </c>
      <c r="AO347" s="649">
        <f t="shared" si="188"/>
        <v>0</v>
      </c>
      <c r="AP347" s="650">
        <f t="shared" si="189"/>
        <v>0</v>
      </c>
      <c r="AQ347" s="655">
        <v>0</v>
      </c>
      <c r="AR347" s="656">
        <v>0</v>
      </c>
      <c r="AS347" s="661">
        <v>679494.46623870195</v>
      </c>
      <c r="AT347" s="649">
        <f t="shared" si="190"/>
        <v>13867.234004871469</v>
      </c>
      <c r="AU347" s="649">
        <f t="shared" si="191"/>
        <v>0</v>
      </c>
      <c r="AV347" s="649">
        <f t="shared" si="192"/>
        <v>0</v>
      </c>
      <c r="AW347" s="661">
        <v>0</v>
      </c>
      <c r="AX347" s="649">
        <f t="shared" si="193"/>
        <v>0</v>
      </c>
      <c r="AY347" s="649">
        <f t="shared" si="194"/>
        <v>0</v>
      </c>
      <c r="AZ347" s="650">
        <f t="shared" si="195"/>
        <v>0</v>
      </c>
      <c r="BA347" s="651">
        <v>0</v>
      </c>
      <c r="BB347" s="649">
        <f t="shared" si="196"/>
        <v>0</v>
      </c>
      <c r="BC347" s="649">
        <f t="shared" si="197"/>
        <v>0</v>
      </c>
      <c r="BD347" s="649">
        <f t="shared" si="198"/>
        <v>0</v>
      </c>
      <c r="BE347" s="650">
        <f t="shared" si="199"/>
        <v>0</v>
      </c>
      <c r="BF347" s="651">
        <v>0</v>
      </c>
      <c r="BG347" s="649">
        <f t="shared" si="200"/>
        <v>0</v>
      </c>
      <c r="BH347" s="649">
        <f t="shared" si="201"/>
        <v>0</v>
      </c>
      <c r="BI347" s="649">
        <f t="shared" si="202"/>
        <v>0</v>
      </c>
      <c r="BJ347" s="650">
        <f t="shared" si="203"/>
        <v>0</v>
      </c>
      <c r="BK347" s="674">
        <v>0</v>
      </c>
      <c r="BL347" s="674">
        <v>0</v>
      </c>
      <c r="BM347" s="675">
        <v>0</v>
      </c>
      <c r="BN347" s="675">
        <v>0</v>
      </c>
      <c r="BO347" s="662">
        <v>0</v>
      </c>
      <c r="BP347" s="662">
        <v>0</v>
      </c>
      <c r="BQ347" s="662">
        <v>4.2150999999999996</v>
      </c>
      <c r="BR347" s="675">
        <v>0</v>
      </c>
      <c r="BS347" s="652">
        <f t="shared" si="204"/>
        <v>4.2150999999999996</v>
      </c>
      <c r="BT347" s="650">
        <f t="shared" si="205"/>
        <v>679494.4662387023</v>
      </c>
      <c r="BV347" s="668"/>
      <c r="BW347" s="674"/>
      <c r="BX347" s="674"/>
      <c r="BY347" s="675"/>
      <c r="BZ347" s="675"/>
      <c r="CA347" s="662"/>
      <c r="CB347" s="662"/>
      <c r="CC347" s="662"/>
      <c r="CD347" s="675"/>
      <c r="CF347" s="671"/>
      <c r="CG347" s="661"/>
      <c r="CH347" s="661"/>
      <c r="CI347" s="661"/>
      <c r="CJ347" s="88"/>
      <c r="CK347" s="86"/>
      <c r="CL347" s="86"/>
      <c r="CM347" s="87"/>
      <c r="CN347" s="86"/>
      <c r="CO347" s="86"/>
      <c r="CP347" s="86"/>
      <c r="CQ347" s="87"/>
    </row>
    <row r="348" spans="1:95" ht="17.25" customHeight="1" x14ac:dyDescent="0.25">
      <c r="A348" s="664">
        <v>345</v>
      </c>
      <c r="B348" s="647" t="s">
        <v>522</v>
      </c>
      <c r="C348" s="648" t="s">
        <v>889</v>
      </c>
      <c r="D348" s="653">
        <v>0</v>
      </c>
      <c r="E348" s="654">
        <v>0</v>
      </c>
      <c r="F348" s="567">
        <v>0</v>
      </c>
      <c r="G348" s="567">
        <v>0</v>
      </c>
      <c r="H348" s="569">
        <v>0</v>
      </c>
      <c r="I348" s="654">
        <v>0</v>
      </c>
      <c r="J348" s="567">
        <v>0</v>
      </c>
      <c r="K348" s="567">
        <v>0</v>
      </c>
      <c r="L348" s="569">
        <v>197</v>
      </c>
      <c r="M348" s="655">
        <v>0</v>
      </c>
      <c r="N348" s="656">
        <v>0</v>
      </c>
      <c r="O348" s="649">
        <v>0</v>
      </c>
      <c r="P348" s="649">
        <f t="shared" si="172"/>
        <v>0</v>
      </c>
      <c r="Q348" s="649">
        <f t="shared" si="173"/>
        <v>0</v>
      </c>
      <c r="R348" s="649">
        <f t="shared" si="174"/>
        <v>0</v>
      </c>
      <c r="S348" s="660">
        <v>0</v>
      </c>
      <c r="T348" s="649">
        <f t="shared" si="175"/>
        <v>0</v>
      </c>
      <c r="U348" s="649">
        <f t="shared" si="176"/>
        <v>0</v>
      </c>
      <c r="V348" s="650">
        <f t="shared" si="177"/>
        <v>0</v>
      </c>
      <c r="W348" s="655">
        <v>0</v>
      </c>
      <c r="X348" s="656">
        <v>0</v>
      </c>
      <c r="Y348" s="661">
        <v>0</v>
      </c>
      <c r="Z348" s="649">
        <f t="shared" si="178"/>
        <v>0</v>
      </c>
      <c r="AA348" s="649">
        <f t="shared" si="179"/>
        <v>0</v>
      </c>
      <c r="AB348" s="649">
        <f t="shared" si="180"/>
        <v>0</v>
      </c>
      <c r="AC348" s="661">
        <v>0</v>
      </c>
      <c r="AD348" s="649">
        <f t="shared" si="181"/>
        <v>0</v>
      </c>
      <c r="AE348" s="649">
        <f t="shared" si="182"/>
        <v>0</v>
      </c>
      <c r="AF348" s="650">
        <f t="shared" si="183"/>
        <v>0</v>
      </c>
      <c r="AG348" s="655">
        <v>0</v>
      </c>
      <c r="AH348" s="656">
        <v>0</v>
      </c>
      <c r="AI348" s="661">
        <v>0</v>
      </c>
      <c r="AJ348" s="649">
        <f t="shared" si="184"/>
        <v>0</v>
      </c>
      <c r="AK348" s="649">
        <f t="shared" si="185"/>
        <v>0</v>
      </c>
      <c r="AL348" s="649">
        <f t="shared" si="186"/>
        <v>0</v>
      </c>
      <c r="AM348" s="661">
        <v>0</v>
      </c>
      <c r="AN348" s="649">
        <f t="shared" si="187"/>
        <v>0</v>
      </c>
      <c r="AO348" s="649">
        <f t="shared" si="188"/>
        <v>0</v>
      </c>
      <c r="AP348" s="650">
        <f t="shared" si="189"/>
        <v>0</v>
      </c>
      <c r="AQ348" s="655">
        <v>1</v>
      </c>
      <c r="AR348" s="656">
        <v>1</v>
      </c>
      <c r="AS348" s="661">
        <v>2694474.2011799002</v>
      </c>
      <c r="AT348" s="649">
        <f t="shared" si="190"/>
        <v>13677.534016141626</v>
      </c>
      <c r="AU348" s="649">
        <f t="shared" si="191"/>
        <v>13677.534016141626</v>
      </c>
      <c r="AV348" s="649">
        <f t="shared" si="192"/>
        <v>13677.534016141626</v>
      </c>
      <c r="AW348" s="661">
        <v>0</v>
      </c>
      <c r="AX348" s="649">
        <f t="shared" si="193"/>
        <v>0</v>
      </c>
      <c r="AY348" s="649">
        <f t="shared" si="194"/>
        <v>0</v>
      </c>
      <c r="AZ348" s="650">
        <f t="shared" si="195"/>
        <v>0</v>
      </c>
      <c r="BA348" s="651">
        <v>0</v>
      </c>
      <c r="BB348" s="649">
        <f t="shared" si="196"/>
        <v>0</v>
      </c>
      <c r="BC348" s="649">
        <f t="shared" si="197"/>
        <v>0</v>
      </c>
      <c r="BD348" s="649">
        <f t="shared" si="198"/>
        <v>0</v>
      </c>
      <c r="BE348" s="650">
        <f t="shared" si="199"/>
        <v>0</v>
      </c>
      <c r="BF348" s="651">
        <v>0</v>
      </c>
      <c r="BG348" s="649">
        <f t="shared" si="200"/>
        <v>0</v>
      </c>
      <c r="BH348" s="649">
        <f t="shared" si="201"/>
        <v>0</v>
      </c>
      <c r="BI348" s="649">
        <f t="shared" si="202"/>
        <v>0</v>
      </c>
      <c r="BJ348" s="650">
        <f t="shared" si="203"/>
        <v>0</v>
      </c>
      <c r="BK348" s="674">
        <v>0</v>
      </c>
      <c r="BL348" s="674">
        <v>0</v>
      </c>
      <c r="BM348" s="675">
        <v>0</v>
      </c>
      <c r="BN348" s="675">
        <v>0</v>
      </c>
      <c r="BO348" s="662">
        <v>0</v>
      </c>
      <c r="BP348" s="662">
        <v>0</v>
      </c>
      <c r="BQ348" s="662">
        <v>16.714600000000001</v>
      </c>
      <c r="BR348" s="675">
        <v>0</v>
      </c>
      <c r="BS348" s="652">
        <f t="shared" si="204"/>
        <v>16.714600000000001</v>
      </c>
      <c r="BT348" s="650">
        <f t="shared" si="205"/>
        <v>2694474.2011799044</v>
      </c>
      <c r="BV348" s="668"/>
      <c r="BW348" s="674"/>
      <c r="BX348" s="674"/>
      <c r="BY348" s="675"/>
      <c r="BZ348" s="675"/>
      <c r="CA348" s="662"/>
      <c r="CB348" s="662"/>
      <c r="CC348" s="662"/>
      <c r="CD348" s="675"/>
      <c r="CF348" s="671"/>
      <c r="CG348" s="661"/>
      <c r="CH348" s="661"/>
      <c r="CI348" s="661"/>
      <c r="CJ348" s="88"/>
      <c r="CK348" s="86"/>
      <c r="CL348" s="86"/>
      <c r="CM348" s="87"/>
      <c r="CN348" s="86"/>
      <c r="CO348" s="86"/>
      <c r="CP348" s="86"/>
      <c r="CQ348" s="87"/>
    </row>
    <row r="349" spans="1:95" ht="17.25" customHeight="1" x14ac:dyDescent="0.25">
      <c r="A349" s="664">
        <v>346</v>
      </c>
      <c r="B349" s="647" t="s">
        <v>525</v>
      </c>
      <c r="C349" s="648" t="s">
        <v>890</v>
      </c>
      <c r="D349" s="653">
        <v>0</v>
      </c>
      <c r="E349" s="654">
        <v>0</v>
      </c>
      <c r="F349" s="567">
        <v>0</v>
      </c>
      <c r="G349" s="567">
        <v>0</v>
      </c>
      <c r="H349" s="569">
        <v>0</v>
      </c>
      <c r="I349" s="654">
        <v>0</v>
      </c>
      <c r="J349" s="567">
        <v>0</v>
      </c>
      <c r="K349" s="567">
        <v>0</v>
      </c>
      <c r="L349" s="569">
        <v>123</v>
      </c>
      <c r="M349" s="655">
        <v>0</v>
      </c>
      <c r="N349" s="656">
        <v>0</v>
      </c>
      <c r="O349" s="649">
        <v>0</v>
      </c>
      <c r="P349" s="649">
        <f t="shared" si="172"/>
        <v>0</v>
      </c>
      <c r="Q349" s="649">
        <f t="shared" si="173"/>
        <v>0</v>
      </c>
      <c r="R349" s="649">
        <f t="shared" si="174"/>
        <v>0</v>
      </c>
      <c r="S349" s="660">
        <v>0</v>
      </c>
      <c r="T349" s="649">
        <f t="shared" si="175"/>
        <v>0</v>
      </c>
      <c r="U349" s="649">
        <f t="shared" si="176"/>
        <v>0</v>
      </c>
      <c r="V349" s="650">
        <f t="shared" si="177"/>
        <v>0</v>
      </c>
      <c r="W349" s="655">
        <v>0</v>
      </c>
      <c r="X349" s="656">
        <v>0</v>
      </c>
      <c r="Y349" s="661">
        <v>0</v>
      </c>
      <c r="Z349" s="649">
        <f t="shared" si="178"/>
        <v>0</v>
      </c>
      <c r="AA349" s="649">
        <f t="shared" si="179"/>
        <v>0</v>
      </c>
      <c r="AB349" s="649">
        <f t="shared" si="180"/>
        <v>0</v>
      </c>
      <c r="AC349" s="661">
        <v>0</v>
      </c>
      <c r="AD349" s="649">
        <f t="shared" si="181"/>
        <v>0</v>
      </c>
      <c r="AE349" s="649">
        <f t="shared" si="182"/>
        <v>0</v>
      </c>
      <c r="AF349" s="650">
        <f t="shared" si="183"/>
        <v>0</v>
      </c>
      <c r="AG349" s="655">
        <v>0</v>
      </c>
      <c r="AH349" s="656">
        <v>0</v>
      </c>
      <c r="AI349" s="661">
        <v>0</v>
      </c>
      <c r="AJ349" s="649">
        <f t="shared" si="184"/>
        <v>0</v>
      </c>
      <c r="AK349" s="649">
        <f t="shared" si="185"/>
        <v>0</v>
      </c>
      <c r="AL349" s="649">
        <f t="shared" si="186"/>
        <v>0</v>
      </c>
      <c r="AM349" s="661">
        <v>0</v>
      </c>
      <c r="AN349" s="649">
        <f t="shared" si="187"/>
        <v>0</v>
      </c>
      <c r="AO349" s="649">
        <f t="shared" si="188"/>
        <v>0</v>
      </c>
      <c r="AP349" s="650">
        <f t="shared" si="189"/>
        <v>0</v>
      </c>
      <c r="AQ349" s="655">
        <v>0</v>
      </c>
      <c r="AR349" s="656">
        <v>0</v>
      </c>
      <c r="AS349" s="661">
        <v>1670339.9353227499</v>
      </c>
      <c r="AT349" s="649">
        <f t="shared" si="190"/>
        <v>13579.999474168699</v>
      </c>
      <c r="AU349" s="649">
        <f t="shared" si="191"/>
        <v>0</v>
      </c>
      <c r="AV349" s="649">
        <f t="shared" si="192"/>
        <v>0</v>
      </c>
      <c r="AW349" s="661">
        <v>0</v>
      </c>
      <c r="AX349" s="649">
        <f t="shared" si="193"/>
        <v>0</v>
      </c>
      <c r="AY349" s="649">
        <f t="shared" si="194"/>
        <v>0</v>
      </c>
      <c r="AZ349" s="650">
        <f t="shared" si="195"/>
        <v>0</v>
      </c>
      <c r="BA349" s="651">
        <v>0</v>
      </c>
      <c r="BB349" s="649">
        <f t="shared" si="196"/>
        <v>0</v>
      </c>
      <c r="BC349" s="649">
        <f t="shared" si="197"/>
        <v>0</v>
      </c>
      <c r="BD349" s="649">
        <f t="shared" si="198"/>
        <v>0</v>
      </c>
      <c r="BE349" s="650">
        <f t="shared" si="199"/>
        <v>0</v>
      </c>
      <c r="BF349" s="651">
        <v>0</v>
      </c>
      <c r="BG349" s="649">
        <f t="shared" si="200"/>
        <v>0</v>
      </c>
      <c r="BH349" s="649">
        <f t="shared" si="201"/>
        <v>0</v>
      </c>
      <c r="BI349" s="649">
        <f t="shared" si="202"/>
        <v>0</v>
      </c>
      <c r="BJ349" s="650">
        <f t="shared" si="203"/>
        <v>0</v>
      </c>
      <c r="BK349" s="674">
        <v>0</v>
      </c>
      <c r="BL349" s="674">
        <v>0</v>
      </c>
      <c r="BM349" s="675">
        <v>0</v>
      </c>
      <c r="BN349" s="675">
        <v>0</v>
      </c>
      <c r="BO349" s="662">
        <v>0</v>
      </c>
      <c r="BP349" s="662">
        <v>0</v>
      </c>
      <c r="BQ349" s="662">
        <v>10.361599999999999</v>
      </c>
      <c r="BR349" s="675">
        <v>0</v>
      </c>
      <c r="BS349" s="652">
        <f t="shared" si="204"/>
        <v>10.361599999999999</v>
      </c>
      <c r="BT349" s="650">
        <f t="shared" si="205"/>
        <v>1670339.9353227534</v>
      </c>
      <c r="BV349" s="668"/>
      <c r="BW349" s="674"/>
      <c r="BX349" s="674"/>
      <c r="BY349" s="675"/>
      <c r="BZ349" s="675"/>
      <c r="CA349" s="662"/>
      <c r="CB349" s="662"/>
      <c r="CC349" s="662"/>
      <c r="CD349" s="675"/>
      <c r="CF349" s="671"/>
      <c r="CG349" s="661"/>
      <c r="CH349" s="661"/>
      <c r="CI349" s="661"/>
      <c r="CJ349" s="88"/>
      <c r="CK349" s="86"/>
      <c r="CL349" s="86"/>
      <c r="CM349" s="87"/>
      <c r="CN349" s="86"/>
      <c r="CO349" s="86"/>
      <c r="CP349" s="86"/>
      <c r="CQ349" s="87"/>
    </row>
    <row r="350" spans="1:95" ht="17.25" customHeight="1" x14ac:dyDescent="0.25">
      <c r="A350" s="664">
        <v>347</v>
      </c>
      <c r="B350" s="647" t="s">
        <v>529</v>
      </c>
      <c r="C350" s="648" t="s">
        <v>891</v>
      </c>
      <c r="D350" s="653">
        <v>0</v>
      </c>
      <c r="E350" s="654">
        <v>0</v>
      </c>
      <c r="F350" s="567">
        <v>0</v>
      </c>
      <c r="G350" s="567">
        <v>0</v>
      </c>
      <c r="H350" s="569">
        <v>0</v>
      </c>
      <c r="I350" s="654">
        <v>0</v>
      </c>
      <c r="J350" s="567">
        <v>0</v>
      </c>
      <c r="K350" s="567">
        <v>0</v>
      </c>
      <c r="L350" s="569">
        <v>125</v>
      </c>
      <c r="M350" s="655">
        <v>0</v>
      </c>
      <c r="N350" s="656">
        <v>0</v>
      </c>
      <c r="O350" s="649">
        <v>0</v>
      </c>
      <c r="P350" s="649">
        <f t="shared" si="172"/>
        <v>0</v>
      </c>
      <c r="Q350" s="649">
        <f t="shared" si="173"/>
        <v>0</v>
      </c>
      <c r="R350" s="649">
        <f t="shared" si="174"/>
        <v>0</v>
      </c>
      <c r="S350" s="660">
        <v>0</v>
      </c>
      <c r="T350" s="649">
        <f t="shared" si="175"/>
        <v>0</v>
      </c>
      <c r="U350" s="649">
        <f t="shared" si="176"/>
        <v>0</v>
      </c>
      <c r="V350" s="650">
        <f t="shared" si="177"/>
        <v>0</v>
      </c>
      <c r="W350" s="655">
        <v>0</v>
      </c>
      <c r="X350" s="656">
        <v>0</v>
      </c>
      <c r="Y350" s="661">
        <v>0</v>
      </c>
      <c r="Z350" s="649">
        <f t="shared" si="178"/>
        <v>0</v>
      </c>
      <c r="AA350" s="649">
        <f t="shared" si="179"/>
        <v>0</v>
      </c>
      <c r="AB350" s="649">
        <f t="shared" si="180"/>
        <v>0</v>
      </c>
      <c r="AC350" s="661">
        <v>0</v>
      </c>
      <c r="AD350" s="649">
        <f t="shared" si="181"/>
        <v>0</v>
      </c>
      <c r="AE350" s="649">
        <f t="shared" si="182"/>
        <v>0</v>
      </c>
      <c r="AF350" s="650">
        <f t="shared" si="183"/>
        <v>0</v>
      </c>
      <c r="AG350" s="655">
        <v>0</v>
      </c>
      <c r="AH350" s="656">
        <v>0</v>
      </c>
      <c r="AI350" s="661">
        <v>0</v>
      </c>
      <c r="AJ350" s="649">
        <f t="shared" si="184"/>
        <v>0</v>
      </c>
      <c r="AK350" s="649">
        <f t="shared" si="185"/>
        <v>0</v>
      </c>
      <c r="AL350" s="649">
        <f t="shared" si="186"/>
        <v>0</v>
      </c>
      <c r="AM350" s="661">
        <v>0</v>
      </c>
      <c r="AN350" s="649">
        <f t="shared" si="187"/>
        <v>0</v>
      </c>
      <c r="AO350" s="649">
        <f t="shared" si="188"/>
        <v>0</v>
      </c>
      <c r="AP350" s="650">
        <f t="shared" si="189"/>
        <v>0</v>
      </c>
      <c r="AQ350" s="655">
        <v>4</v>
      </c>
      <c r="AR350" s="656">
        <v>1</v>
      </c>
      <c r="AS350" s="661">
        <v>1823194.3522731301</v>
      </c>
      <c r="AT350" s="649">
        <f t="shared" si="190"/>
        <v>14585.554818185041</v>
      </c>
      <c r="AU350" s="649">
        <f t="shared" si="191"/>
        <v>58342.219272740163</v>
      </c>
      <c r="AV350" s="649">
        <f t="shared" si="192"/>
        <v>14585.554818185041</v>
      </c>
      <c r="AW350" s="661">
        <v>0</v>
      </c>
      <c r="AX350" s="649">
        <f t="shared" si="193"/>
        <v>0</v>
      </c>
      <c r="AY350" s="649">
        <f t="shared" si="194"/>
        <v>0</v>
      </c>
      <c r="AZ350" s="650">
        <f t="shared" si="195"/>
        <v>0</v>
      </c>
      <c r="BA350" s="651">
        <v>0</v>
      </c>
      <c r="BB350" s="649">
        <f t="shared" si="196"/>
        <v>0</v>
      </c>
      <c r="BC350" s="649">
        <f t="shared" si="197"/>
        <v>0</v>
      </c>
      <c r="BD350" s="649">
        <f t="shared" si="198"/>
        <v>0</v>
      </c>
      <c r="BE350" s="650">
        <f t="shared" si="199"/>
        <v>0</v>
      </c>
      <c r="BF350" s="651">
        <v>0</v>
      </c>
      <c r="BG350" s="649">
        <f t="shared" si="200"/>
        <v>0</v>
      </c>
      <c r="BH350" s="649">
        <f t="shared" si="201"/>
        <v>0</v>
      </c>
      <c r="BI350" s="649">
        <f t="shared" si="202"/>
        <v>0</v>
      </c>
      <c r="BJ350" s="650">
        <f t="shared" si="203"/>
        <v>0</v>
      </c>
      <c r="BK350" s="674">
        <v>0</v>
      </c>
      <c r="BL350" s="674">
        <v>0</v>
      </c>
      <c r="BM350" s="675">
        <v>0</v>
      </c>
      <c r="BN350" s="675">
        <v>0</v>
      </c>
      <c r="BO350" s="662">
        <v>0</v>
      </c>
      <c r="BP350" s="662">
        <v>0</v>
      </c>
      <c r="BQ350" s="662">
        <v>11.309799999999999</v>
      </c>
      <c r="BR350" s="675">
        <v>0</v>
      </c>
      <c r="BS350" s="652">
        <f t="shared" si="204"/>
        <v>11.309799999999999</v>
      </c>
      <c r="BT350" s="650">
        <f t="shared" si="205"/>
        <v>1823194.3522731313</v>
      </c>
      <c r="BV350" s="668"/>
      <c r="BW350" s="674"/>
      <c r="BX350" s="674"/>
      <c r="BY350" s="675"/>
      <c r="BZ350" s="675"/>
      <c r="CA350" s="662"/>
      <c r="CB350" s="662"/>
      <c r="CC350" s="662"/>
      <c r="CD350" s="675"/>
      <c r="CF350" s="671"/>
      <c r="CG350" s="661"/>
      <c r="CH350" s="661"/>
      <c r="CI350" s="661"/>
      <c r="CJ350" s="88"/>
      <c r="CK350" s="86"/>
      <c r="CL350" s="86"/>
      <c r="CM350" s="87"/>
      <c r="CN350" s="86"/>
      <c r="CO350" s="86"/>
      <c r="CP350" s="86"/>
      <c r="CQ350" s="87"/>
    </row>
    <row r="351" spans="1:95" ht="17.25" customHeight="1" x14ac:dyDescent="0.25">
      <c r="A351" s="664">
        <v>348</v>
      </c>
      <c r="B351" s="647" t="s">
        <v>955</v>
      </c>
      <c r="C351" s="648" t="s">
        <v>892</v>
      </c>
      <c r="D351" s="653">
        <v>0</v>
      </c>
      <c r="E351" s="654">
        <v>0</v>
      </c>
      <c r="F351" s="567">
        <v>0</v>
      </c>
      <c r="G351" s="567">
        <v>0</v>
      </c>
      <c r="H351" s="569">
        <v>0</v>
      </c>
      <c r="I351" s="654">
        <v>0</v>
      </c>
      <c r="J351" s="567">
        <v>0</v>
      </c>
      <c r="K351" s="567">
        <v>0</v>
      </c>
      <c r="L351" s="569">
        <v>278</v>
      </c>
      <c r="M351" s="655">
        <v>0</v>
      </c>
      <c r="N351" s="656">
        <v>0</v>
      </c>
      <c r="O351" s="649">
        <v>0</v>
      </c>
      <c r="P351" s="649">
        <f t="shared" si="172"/>
        <v>0</v>
      </c>
      <c r="Q351" s="649">
        <f t="shared" si="173"/>
        <v>0</v>
      </c>
      <c r="R351" s="649">
        <f t="shared" si="174"/>
        <v>0</v>
      </c>
      <c r="S351" s="660">
        <v>0</v>
      </c>
      <c r="T351" s="649">
        <f t="shared" si="175"/>
        <v>0</v>
      </c>
      <c r="U351" s="649">
        <f t="shared" si="176"/>
        <v>0</v>
      </c>
      <c r="V351" s="650">
        <f t="shared" si="177"/>
        <v>0</v>
      </c>
      <c r="W351" s="655">
        <v>0</v>
      </c>
      <c r="X351" s="656">
        <v>0</v>
      </c>
      <c r="Y351" s="661">
        <v>0</v>
      </c>
      <c r="Z351" s="649">
        <f t="shared" si="178"/>
        <v>0</v>
      </c>
      <c r="AA351" s="649">
        <f t="shared" si="179"/>
        <v>0</v>
      </c>
      <c r="AB351" s="649">
        <f t="shared" si="180"/>
        <v>0</v>
      </c>
      <c r="AC351" s="661">
        <v>0</v>
      </c>
      <c r="AD351" s="649">
        <f t="shared" si="181"/>
        <v>0</v>
      </c>
      <c r="AE351" s="649">
        <f t="shared" si="182"/>
        <v>0</v>
      </c>
      <c r="AF351" s="650">
        <f t="shared" si="183"/>
        <v>0</v>
      </c>
      <c r="AG351" s="655">
        <v>0</v>
      </c>
      <c r="AH351" s="656">
        <v>0</v>
      </c>
      <c r="AI351" s="661">
        <v>0</v>
      </c>
      <c r="AJ351" s="649">
        <f t="shared" si="184"/>
        <v>0</v>
      </c>
      <c r="AK351" s="649">
        <f t="shared" si="185"/>
        <v>0</v>
      </c>
      <c r="AL351" s="649">
        <f t="shared" si="186"/>
        <v>0</v>
      </c>
      <c r="AM351" s="661">
        <v>0</v>
      </c>
      <c r="AN351" s="649">
        <f t="shared" si="187"/>
        <v>0</v>
      </c>
      <c r="AO351" s="649">
        <f t="shared" si="188"/>
        <v>0</v>
      </c>
      <c r="AP351" s="650">
        <f t="shared" si="189"/>
        <v>0</v>
      </c>
      <c r="AQ351" s="655">
        <v>0</v>
      </c>
      <c r="AR351" s="656">
        <v>1</v>
      </c>
      <c r="AS351" s="661">
        <v>3347627.7986887</v>
      </c>
      <c r="AT351" s="649">
        <f t="shared" si="190"/>
        <v>12041.826613988129</v>
      </c>
      <c r="AU351" s="649">
        <f t="shared" si="191"/>
        <v>0</v>
      </c>
      <c r="AV351" s="649">
        <f t="shared" si="192"/>
        <v>12041.826613988129</v>
      </c>
      <c r="AW351" s="661">
        <v>0</v>
      </c>
      <c r="AX351" s="649">
        <f t="shared" si="193"/>
        <v>0</v>
      </c>
      <c r="AY351" s="649">
        <f t="shared" si="194"/>
        <v>0</v>
      </c>
      <c r="AZ351" s="650">
        <f t="shared" si="195"/>
        <v>0</v>
      </c>
      <c r="BA351" s="651">
        <v>0</v>
      </c>
      <c r="BB351" s="649">
        <f t="shared" si="196"/>
        <v>0</v>
      </c>
      <c r="BC351" s="649">
        <f t="shared" si="197"/>
        <v>0</v>
      </c>
      <c r="BD351" s="649">
        <f t="shared" si="198"/>
        <v>0</v>
      </c>
      <c r="BE351" s="650">
        <f t="shared" si="199"/>
        <v>0</v>
      </c>
      <c r="BF351" s="651">
        <v>0</v>
      </c>
      <c r="BG351" s="649">
        <f t="shared" si="200"/>
        <v>0</v>
      </c>
      <c r="BH351" s="649">
        <f t="shared" si="201"/>
        <v>0</v>
      </c>
      <c r="BI351" s="649">
        <f t="shared" si="202"/>
        <v>0</v>
      </c>
      <c r="BJ351" s="650">
        <f t="shared" si="203"/>
        <v>0</v>
      </c>
      <c r="BK351" s="674">
        <v>0</v>
      </c>
      <c r="BL351" s="674">
        <v>0</v>
      </c>
      <c r="BM351" s="675">
        <v>0</v>
      </c>
      <c r="BN351" s="675">
        <v>0</v>
      </c>
      <c r="BO351" s="662">
        <v>0</v>
      </c>
      <c r="BP351" s="662">
        <v>0</v>
      </c>
      <c r="BQ351" s="662">
        <v>20.766300000000001</v>
      </c>
      <c r="BR351" s="675">
        <v>0</v>
      </c>
      <c r="BS351" s="652">
        <f t="shared" si="204"/>
        <v>20.766300000000001</v>
      </c>
      <c r="BT351" s="650">
        <f t="shared" si="205"/>
        <v>3347627.798688706</v>
      </c>
      <c r="BV351" s="668"/>
      <c r="BW351" s="674"/>
      <c r="BX351" s="674"/>
      <c r="BY351" s="675"/>
      <c r="BZ351" s="675"/>
      <c r="CA351" s="662"/>
      <c r="CB351" s="662"/>
      <c r="CC351" s="662"/>
      <c r="CD351" s="675"/>
      <c r="CF351" s="671"/>
      <c r="CG351" s="661"/>
      <c r="CH351" s="661"/>
      <c r="CI351" s="661"/>
      <c r="CJ351" s="88"/>
      <c r="CK351" s="86"/>
      <c r="CL351" s="86"/>
      <c r="CM351" s="87"/>
      <c r="CN351" s="86"/>
      <c r="CO351" s="86"/>
      <c r="CP351" s="86"/>
      <c r="CQ351" s="87"/>
    </row>
    <row r="352" spans="1:95" ht="17.25" customHeight="1" x14ac:dyDescent="0.25">
      <c r="A352" s="664">
        <v>349</v>
      </c>
      <c r="B352" s="647" t="s">
        <v>353</v>
      </c>
      <c r="C352" s="648" t="s">
        <v>893</v>
      </c>
      <c r="D352" s="653">
        <v>0</v>
      </c>
      <c r="E352" s="654">
        <v>0</v>
      </c>
      <c r="F352" s="567">
        <v>0</v>
      </c>
      <c r="G352" s="567">
        <v>0</v>
      </c>
      <c r="H352" s="569">
        <v>0</v>
      </c>
      <c r="I352" s="654">
        <v>99</v>
      </c>
      <c r="J352" s="567">
        <v>0</v>
      </c>
      <c r="K352" s="567">
        <v>302</v>
      </c>
      <c r="L352" s="569">
        <v>144</v>
      </c>
      <c r="M352" s="655">
        <v>0</v>
      </c>
      <c r="N352" s="656">
        <v>0</v>
      </c>
      <c r="O352" s="649">
        <v>1108612.4663660901</v>
      </c>
      <c r="P352" s="649">
        <f t="shared" si="172"/>
        <v>11198.105720869597</v>
      </c>
      <c r="Q352" s="649">
        <f t="shared" si="173"/>
        <v>0</v>
      </c>
      <c r="R352" s="649">
        <f t="shared" si="174"/>
        <v>0</v>
      </c>
      <c r="S352" s="660">
        <v>0</v>
      </c>
      <c r="T352" s="649">
        <f t="shared" si="175"/>
        <v>0</v>
      </c>
      <c r="U352" s="649">
        <f t="shared" si="176"/>
        <v>0</v>
      </c>
      <c r="V352" s="650">
        <f t="shared" si="177"/>
        <v>0</v>
      </c>
      <c r="W352" s="655">
        <v>0</v>
      </c>
      <c r="X352" s="656">
        <v>0</v>
      </c>
      <c r="Y352" s="661">
        <v>0</v>
      </c>
      <c r="Z352" s="649">
        <f t="shared" si="178"/>
        <v>0</v>
      </c>
      <c r="AA352" s="649">
        <f t="shared" si="179"/>
        <v>0</v>
      </c>
      <c r="AB352" s="649">
        <f t="shared" si="180"/>
        <v>0</v>
      </c>
      <c r="AC352" s="661">
        <v>0</v>
      </c>
      <c r="AD352" s="649">
        <f t="shared" si="181"/>
        <v>0</v>
      </c>
      <c r="AE352" s="649">
        <f t="shared" si="182"/>
        <v>0</v>
      </c>
      <c r="AF352" s="650">
        <f t="shared" si="183"/>
        <v>0</v>
      </c>
      <c r="AG352" s="655">
        <v>0</v>
      </c>
      <c r="AH352" s="656">
        <v>0</v>
      </c>
      <c r="AI352" s="661">
        <v>3349190.2246515499</v>
      </c>
      <c r="AJ352" s="649">
        <f t="shared" si="184"/>
        <v>11090.033856462085</v>
      </c>
      <c r="AK352" s="649">
        <f t="shared" si="185"/>
        <v>0</v>
      </c>
      <c r="AL352" s="649">
        <f t="shared" si="186"/>
        <v>0</v>
      </c>
      <c r="AM352" s="661">
        <v>895168.33999559004</v>
      </c>
      <c r="AN352" s="649">
        <f t="shared" si="187"/>
        <v>2964.1335761443379</v>
      </c>
      <c r="AO352" s="649">
        <f t="shared" si="188"/>
        <v>0</v>
      </c>
      <c r="AP352" s="650">
        <f t="shared" si="189"/>
        <v>0</v>
      </c>
      <c r="AQ352" s="655">
        <v>0</v>
      </c>
      <c r="AR352" s="656">
        <v>0</v>
      </c>
      <c r="AS352" s="661">
        <v>2181758.7029061401</v>
      </c>
      <c r="AT352" s="649">
        <f t="shared" si="190"/>
        <v>15151.102103514862</v>
      </c>
      <c r="AU352" s="649">
        <f t="shared" si="191"/>
        <v>0</v>
      </c>
      <c r="AV352" s="649">
        <f t="shared" si="192"/>
        <v>0</v>
      </c>
      <c r="AW352" s="661">
        <v>0</v>
      </c>
      <c r="AX352" s="649">
        <f t="shared" si="193"/>
        <v>0</v>
      </c>
      <c r="AY352" s="649">
        <f t="shared" si="194"/>
        <v>0</v>
      </c>
      <c r="AZ352" s="650">
        <f t="shared" si="195"/>
        <v>0</v>
      </c>
      <c r="BA352" s="651">
        <v>0</v>
      </c>
      <c r="BB352" s="649">
        <f t="shared" si="196"/>
        <v>0</v>
      </c>
      <c r="BC352" s="649">
        <f t="shared" si="197"/>
        <v>0</v>
      </c>
      <c r="BD352" s="649">
        <f t="shared" si="198"/>
        <v>0</v>
      </c>
      <c r="BE352" s="650">
        <f t="shared" si="199"/>
        <v>0</v>
      </c>
      <c r="BF352" s="651">
        <v>0</v>
      </c>
      <c r="BG352" s="649">
        <f t="shared" si="200"/>
        <v>0</v>
      </c>
      <c r="BH352" s="649">
        <f t="shared" si="201"/>
        <v>0</v>
      </c>
      <c r="BI352" s="649">
        <f t="shared" si="202"/>
        <v>0</v>
      </c>
      <c r="BJ352" s="650">
        <f t="shared" si="203"/>
        <v>0</v>
      </c>
      <c r="BK352" s="674">
        <v>6.8770426238293298</v>
      </c>
      <c r="BL352" s="674">
        <v>0</v>
      </c>
      <c r="BM352" s="675">
        <v>0</v>
      </c>
      <c r="BN352" s="675">
        <v>0</v>
      </c>
      <c r="BO352" s="662">
        <v>20.7759921785286</v>
      </c>
      <c r="BP352" s="662">
        <v>5.5529871947329497</v>
      </c>
      <c r="BQ352" s="662">
        <v>13.5340780029091</v>
      </c>
      <c r="BR352" s="675">
        <v>0</v>
      </c>
      <c r="BS352" s="652">
        <f t="shared" si="204"/>
        <v>46.740099999999977</v>
      </c>
      <c r="BT352" s="650">
        <f t="shared" si="205"/>
        <v>7534729.7339193746</v>
      </c>
      <c r="BV352" s="668"/>
      <c r="BW352" s="674"/>
      <c r="BX352" s="674"/>
      <c r="BY352" s="675"/>
      <c r="BZ352" s="675"/>
      <c r="CA352" s="662"/>
      <c r="CB352" s="662"/>
      <c r="CC352" s="662"/>
      <c r="CD352" s="675"/>
      <c r="CF352" s="671"/>
      <c r="CG352" s="661"/>
      <c r="CH352" s="661"/>
      <c r="CI352" s="661"/>
      <c r="CJ352" s="88"/>
      <c r="CK352" s="86"/>
      <c r="CL352" s="86"/>
      <c r="CM352" s="87"/>
      <c r="CN352" s="86"/>
      <c r="CO352" s="86"/>
      <c r="CP352" s="86"/>
      <c r="CQ352" s="87"/>
    </row>
    <row r="353" spans="1:95" ht="17.25" customHeight="1" x14ac:dyDescent="0.25">
      <c r="A353" s="664">
        <v>350</v>
      </c>
      <c r="B353" s="647" t="s">
        <v>370</v>
      </c>
      <c r="C353" s="648" t="s">
        <v>894</v>
      </c>
      <c r="D353" s="653">
        <v>0</v>
      </c>
      <c r="E353" s="654">
        <v>0</v>
      </c>
      <c r="F353" s="567">
        <v>0</v>
      </c>
      <c r="G353" s="567">
        <v>0</v>
      </c>
      <c r="H353" s="569">
        <v>0</v>
      </c>
      <c r="I353" s="654">
        <v>0</v>
      </c>
      <c r="J353" s="567">
        <v>0</v>
      </c>
      <c r="K353" s="567">
        <v>8</v>
      </c>
      <c r="L353" s="569">
        <v>6</v>
      </c>
      <c r="M353" s="655">
        <v>0</v>
      </c>
      <c r="N353" s="656">
        <v>0</v>
      </c>
      <c r="O353" s="649">
        <v>0</v>
      </c>
      <c r="P353" s="649">
        <f t="shared" si="172"/>
        <v>0</v>
      </c>
      <c r="Q353" s="649">
        <f t="shared" si="173"/>
        <v>0</v>
      </c>
      <c r="R353" s="649">
        <f t="shared" si="174"/>
        <v>0</v>
      </c>
      <c r="S353" s="660">
        <v>0</v>
      </c>
      <c r="T353" s="649">
        <f t="shared" si="175"/>
        <v>0</v>
      </c>
      <c r="U353" s="649">
        <f t="shared" si="176"/>
        <v>0</v>
      </c>
      <c r="V353" s="650">
        <f t="shared" si="177"/>
        <v>0</v>
      </c>
      <c r="W353" s="655">
        <v>0</v>
      </c>
      <c r="X353" s="656">
        <v>0</v>
      </c>
      <c r="Y353" s="661">
        <v>0</v>
      </c>
      <c r="Z353" s="649">
        <f t="shared" si="178"/>
        <v>0</v>
      </c>
      <c r="AA353" s="649">
        <f t="shared" si="179"/>
        <v>0</v>
      </c>
      <c r="AB353" s="649">
        <f t="shared" si="180"/>
        <v>0</v>
      </c>
      <c r="AC353" s="661">
        <v>0</v>
      </c>
      <c r="AD353" s="649">
        <f t="shared" si="181"/>
        <v>0</v>
      </c>
      <c r="AE353" s="649">
        <f t="shared" si="182"/>
        <v>0</v>
      </c>
      <c r="AF353" s="650">
        <f t="shared" si="183"/>
        <v>0</v>
      </c>
      <c r="AG353" s="655">
        <v>0</v>
      </c>
      <c r="AH353" s="656">
        <v>0</v>
      </c>
      <c r="AI353" s="661">
        <v>52372.583696745001</v>
      </c>
      <c r="AJ353" s="649">
        <f t="shared" si="184"/>
        <v>6546.5729620931252</v>
      </c>
      <c r="AK353" s="649">
        <f t="shared" si="185"/>
        <v>0</v>
      </c>
      <c r="AL353" s="649">
        <f t="shared" si="186"/>
        <v>0</v>
      </c>
      <c r="AM353" s="661">
        <v>0</v>
      </c>
      <c r="AN353" s="649">
        <f t="shared" si="187"/>
        <v>0</v>
      </c>
      <c r="AO353" s="649">
        <f t="shared" si="188"/>
        <v>0</v>
      </c>
      <c r="AP353" s="650">
        <f t="shared" si="189"/>
        <v>0</v>
      </c>
      <c r="AQ353" s="655">
        <v>0</v>
      </c>
      <c r="AR353" s="656">
        <v>0</v>
      </c>
      <c r="AS353" s="661">
        <v>308935.7950323</v>
      </c>
      <c r="AT353" s="649">
        <f t="shared" si="190"/>
        <v>51489.299172049999</v>
      </c>
      <c r="AU353" s="649">
        <f t="shared" si="191"/>
        <v>0</v>
      </c>
      <c r="AV353" s="649">
        <f t="shared" si="192"/>
        <v>0</v>
      </c>
      <c r="AW353" s="661">
        <v>0</v>
      </c>
      <c r="AX353" s="649">
        <f t="shared" si="193"/>
        <v>0</v>
      </c>
      <c r="AY353" s="649">
        <f t="shared" si="194"/>
        <v>0</v>
      </c>
      <c r="AZ353" s="650">
        <f t="shared" si="195"/>
        <v>0</v>
      </c>
      <c r="BA353" s="651">
        <v>0</v>
      </c>
      <c r="BB353" s="649">
        <f t="shared" si="196"/>
        <v>0</v>
      </c>
      <c r="BC353" s="649">
        <f t="shared" si="197"/>
        <v>0</v>
      </c>
      <c r="BD353" s="649">
        <f t="shared" si="198"/>
        <v>0</v>
      </c>
      <c r="BE353" s="650">
        <f t="shared" si="199"/>
        <v>0</v>
      </c>
      <c r="BF353" s="651">
        <v>0</v>
      </c>
      <c r="BG353" s="649">
        <f t="shared" si="200"/>
        <v>0</v>
      </c>
      <c r="BH353" s="649">
        <f t="shared" si="201"/>
        <v>0</v>
      </c>
      <c r="BI353" s="649">
        <f t="shared" si="202"/>
        <v>0</v>
      </c>
      <c r="BJ353" s="650">
        <f t="shared" si="203"/>
        <v>0</v>
      </c>
      <c r="BK353" s="674">
        <v>0</v>
      </c>
      <c r="BL353" s="674">
        <v>0</v>
      </c>
      <c r="BM353" s="675">
        <v>0</v>
      </c>
      <c r="BN353" s="675">
        <v>0</v>
      </c>
      <c r="BO353" s="662">
        <v>0.32488223011164002</v>
      </c>
      <c r="BP353" s="662">
        <v>0</v>
      </c>
      <c r="BQ353" s="662">
        <v>1.91641776988835</v>
      </c>
      <c r="BR353" s="675">
        <v>0</v>
      </c>
      <c r="BS353" s="652">
        <f t="shared" si="204"/>
        <v>2.2412999999999901</v>
      </c>
      <c r="BT353" s="650">
        <f t="shared" si="205"/>
        <v>361308.37872904481</v>
      </c>
      <c r="BV353" s="668"/>
      <c r="BW353" s="674"/>
      <c r="BX353" s="674"/>
      <c r="BY353" s="675"/>
      <c r="BZ353" s="675"/>
      <c r="CA353" s="662"/>
      <c r="CB353" s="662"/>
      <c r="CC353" s="662"/>
      <c r="CD353" s="675"/>
      <c r="CF353" s="671"/>
      <c r="CG353" s="661"/>
      <c r="CH353" s="661"/>
      <c r="CI353" s="661"/>
      <c r="CJ353" s="88"/>
      <c r="CK353" s="86"/>
      <c r="CL353" s="86"/>
      <c r="CM353" s="87"/>
      <c r="CN353" s="86"/>
      <c r="CO353" s="86"/>
      <c r="CP353" s="86"/>
      <c r="CQ353" s="87"/>
    </row>
    <row r="354" spans="1:95" ht="17.25" customHeight="1" x14ac:dyDescent="0.25">
      <c r="A354" s="664">
        <v>351</v>
      </c>
      <c r="B354" s="647" t="s">
        <v>288</v>
      </c>
      <c r="C354" s="648" t="s">
        <v>895</v>
      </c>
      <c r="D354" s="653">
        <v>0</v>
      </c>
      <c r="E354" s="654">
        <v>0</v>
      </c>
      <c r="F354" s="567">
        <v>0</v>
      </c>
      <c r="G354" s="567">
        <v>0</v>
      </c>
      <c r="H354" s="569">
        <v>0</v>
      </c>
      <c r="I354" s="654">
        <v>23</v>
      </c>
      <c r="J354" s="567">
        <v>0</v>
      </c>
      <c r="K354" s="567">
        <v>30</v>
      </c>
      <c r="L354" s="569">
        <v>0</v>
      </c>
      <c r="M354" s="655">
        <v>0</v>
      </c>
      <c r="N354" s="656">
        <v>0</v>
      </c>
      <c r="O354" s="649">
        <v>180943.24414816601</v>
      </c>
      <c r="P354" s="649">
        <f t="shared" si="172"/>
        <v>7867.0975716593912</v>
      </c>
      <c r="Q354" s="649">
        <f t="shared" si="173"/>
        <v>0</v>
      </c>
      <c r="R354" s="649">
        <f t="shared" si="174"/>
        <v>0</v>
      </c>
      <c r="S354" s="660">
        <v>0</v>
      </c>
      <c r="T354" s="649">
        <f t="shared" si="175"/>
        <v>0</v>
      </c>
      <c r="U354" s="649">
        <f t="shared" si="176"/>
        <v>0</v>
      </c>
      <c r="V354" s="650">
        <f t="shared" si="177"/>
        <v>0</v>
      </c>
      <c r="W354" s="655">
        <v>0</v>
      </c>
      <c r="X354" s="656">
        <v>0</v>
      </c>
      <c r="Y354" s="661">
        <v>0</v>
      </c>
      <c r="Z354" s="649">
        <f t="shared" si="178"/>
        <v>0</v>
      </c>
      <c r="AA354" s="649">
        <f t="shared" si="179"/>
        <v>0</v>
      </c>
      <c r="AB354" s="649">
        <f t="shared" si="180"/>
        <v>0</v>
      </c>
      <c r="AC354" s="661">
        <v>0</v>
      </c>
      <c r="AD354" s="649">
        <f t="shared" si="181"/>
        <v>0</v>
      </c>
      <c r="AE354" s="649">
        <f t="shared" si="182"/>
        <v>0</v>
      </c>
      <c r="AF354" s="650">
        <f t="shared" si="183"/>
        <v>0</v>
      </c>
      <c r="AG354" s="655">
        <v>0</v>
      </c>
      <c r="AH354" s="656">
        <v>0</v>
      </c>
      <c r="AI354" s="661">
        <v>506266.90260776202</v>
      </c>
      <c r="AJ354" s="649">
        <f t="shared" si="184"/>
        <v>16875.563420258735</v>
      </c>
      <c r="AK354" s="649">
        <f t="shared" si="185"/>
        <v>0</v>
      </c>
      <c r="AL354" s="649">
        <f t="shared" si="186"/>
        <v>0</v>
      </c>
      <c r="AM354" s="661">
        <v>41516.273645023997</v>
      </c>
      <c r="AN354" s="649">
        <f t="shared" si="187"/>
        <v>1383.8757881674667</v>
      </c>
      <c r="AO354" s="649">
        <f t="shared" si="188"/>
        <v>0</v>
      </c>
      <c r="AP354" s="650">
        <f t="shared" si="189"/>
        <v>0</v>
      </c>
      <c r="AQ354" s="655">
        <v>0</v>
      </c>
      <c r="AR354" s="656">
        <v>0</v>
      </c>
      <c r="AS354" s="661">
        <v>0</v>
      </c>
      <c r="AT354" s="649">
        <f t="shared" si="190"/>
        <v>0</v>
      </c>
      <c r="AU354" s="649">
        <f t="shared" si="191"/>
        <v>0</v>
      </c>
      <c r="AV354" s="649">
        <f t="shared" si="192"/>
        <v>0</v>
      </c>
      <c r="AW354" s="661">
        <v>0</v>
      </c>
      <c r="AX354" s="649">
        <f t="shared" si="193"/>
        <v>0</v>
      </c>
      <c r="AY354" s="649">
        <f t="shared" si="194"/>
        <v>0</v>
      </c>
      <c r="AZ354" s="650">
        <f t="shared" si="195"/>
        <v>0</v>
      </c>
      <c r="BA354" s="651">
        <v>0</v>
      </c>
      <c r="BB354" s="649">
        <f t="shared" si="196"/>
        <v>0</v>
      </c>
      <c r="BC354" s="649">
        <f t="shared" si="197"/>
        <v>0</v>
      </c>
      <c r="BD354" s="649">
        <f t="shared" si="198"/>
        <v>0</v>
      </c>
      <c r="BE354" s="650">
        <f t="shared" si="199"/>
        <v>0</v>
      </c>
      <c r="BF354" s="651">
        <v>0</v>
      </c>
      <c r="BG354" s="649">
        <f t="shared" si="200"/>
        <v>0</v>
      </c>
      <c r="BH354" s="649">
        <f t="shared" si="201"/>
        <v>0</v>
      </c>
      <c r="BI354" s="649">
        <f t="shared" si="202"/>
        <v>0</v>
      </c>
      <c r="BJ354" s="650">
        <f t="shared" si="203"/>
        <v>0</v>
      </c>
      <c r="BK354" s="674">
        <v>1.12244309012666</v>
      </c>
      <c r="BL354" s="674">
        <v>0</v>
      </c>
      <c r="BM354" s="675">
        <v>0</v>
      </c>
      <c r="BN354" s="675">
        <v>0</v>
      </c>
      <c r="BO354" s="662">
        <v>3.1405194997310399</v>
      </c>
      <c r="BP354" s="662">
        <v>0.25753741014230003</v>
      </c>
      <c r="BQ354" s="662">
        <v>0</v>
      </c>
      <c r="BR354" s="675">
        <v>0</v>
      </c>
      <c r="BS354" s="652">
        <f t="shared" si="204"/>
        <v>4.5205000000000002</v>
      </c>
      <c r="BT354" s="650">
        <f t="shared" si="205"/>
        <v>728726.42040095234</v>
      </c>
      <c r="BV354" s="668"/>
      <c r="BW354" s="674"/>
      <c r="BX354" s="674"/>
      <c r="BY354" s="675"/>
      <c r="BZ354" s="675"/>
      <c r="CA354" s="662"/>
      <c r="CB354" s="662"/>
      <c r="CC354" s="662"/>
      <c r="CD354" s="675"/>
      <c r="CF354" s="671"/>
      <c r="CG354" s="661"/>
      <c r="CH354" s="661"/>
      <c r="CI354" s="661"/>
      <c r="CJ354" s="88"/>
      <c r="CK354" s="86"/>
      <c r="CL354" s="86"/>
      <c r="CM354" s="87"/>
      <c r="CN354" s="86"/>
      <c r="CO354" s="86"/>
      <c r="CP354" s="86"/>
      <c r="CQ354" s="87"/>
    </row>
    <row r="355" spans="1:95" ht="17.25" customHeight="1" x14ac:dyDescent="0.25">
      <c r="A355" s="664">
        <v>352</v>
      </c>
      <c r="B355" s="647" t="s">
        <v>354</v>
      </c>
      <c r="C355" s="648" t="s">
        <v>896</v>
      </c>
      <c r="D355" s="653">
        <v>0</v>
      </c>
      <c r="E355" s="654">
        <v>0</v>
      </c>
      <c r="F355" s="567">
        <v>0</v>
      </c>
      <c r="G355" s="567">
        <v>0</v>
      </c>
      <c r="H355" s="569">
        <v>0</v>
      </c>
      <c r="I355" s="654">
        <v>0</v>
      </c>
      <c r="J355" s="567">
        <v>0</v>
      </c>
      <c r="K355" s="567">
        <v>0</v>
      </c>
      <c r="L355" s="569">
        <v>113</v>
      </c>
      <c r="M355" s="655">
        <v>0</v>
      </c>
      <c r="N355" s="656">
        <v>0</v>
      </c>
      <c r="O355" s="649">
        <v>0</v>
      </c>
      <c r="P355" s="649">
        <f t="shared" si="172"/>
        <v>0</v>
      </c>
      <c r="Q355" s="649">
        <f t="shared" si="173"/>
        <v>0</v>
      </c>
      <c r="R355" s="649">
        <f t="shared" si="174"/>
        <v>0</v>
      </c>
      <c r="S355" s="660">
        <v>0</v>
      </c>
      <c r="T355" s="649">
        <f t="shared" si="175"/>
        <v>0</v>
      </c>
      <c r="U355" s="649">
        <f t="shared" si="176"/>
        <v>0</v>
      </c>
      <c r="V355" s="650">
        <f t="shared" si="177"/>
        <v>0</v>
      </c>
      <c r="W355" s="655">
        <v>0</v>
      </c>
      <c r="X355" s="656">
        <v>0</v>
      </c>
      <c r="Y355" s="661">
        <v>0</v>
      </c>
      <c r="Z355" s="649">
        <f t="shared" si="178"/>
        <v>0</v>
      </c>
      <c r="AA355" s="649">
        <f t="shared" si="179"/>
        <v>0</v>
      </c>
      <c r="AB355" s="649">
        <f t="shared" si="180"/>
        <v>0</v>
      </c>
      <c r="AC355" s="661">
        <v>0</v>
      </c>
      <c r="AD355" s="649">
        <f t="shared" si="181"/>
        <v>0</v>
      </c>
      <c r="AE355" s="649">
        <f t="shared" si="182"/>
        <v>0</v>
      </c>
      <c r="AF355" s="650">
        <f t="shared" si="183"/>
        <v>0</v>
      </c>
      <c r="AG355" s="655">
        <v>0</v>
      </c>
      <c r="AH355" s="656">
        <v>0</v>
      </c>
      <c r="AI355" s="661">
        <v>0</v>
      </c>
      <c r="AJ355" s="649">
        <f t="shared" si="184"/>
        <v>0</v>
      </c>
      <c r="AK355" s="649">
        <f t="shared" si="185"/>
        <v>0</v>
      </c>
      <c r="AL355" s="649">
        <f t="shared" si="186"/>
        <v>0</v>
      </c>
      <c r="AM355" s="661">
        <v>0</v>
      </c>
      <c r="AN355" s="649">
        <f t="shared" si="187"/>
        <v>0</v>
      </c>
      <c r="AO355" s="649">
        <f t="shared" si="188"/>
        <v>0</v>
      </c>
      <c r="AP355" s="650">
        <f t="shared" si="189"/>
        <v>0</v>
      </c>
      <c r="AQ355" s="655">
        <v>0</v>
      </c>
      <c r="AR355" s="656">
        <v>0</v>
      </c>
      <c r="AS355" s="661">
        <v>1804800.88151376</v>
      </c>
      <c r="AT355" s="649">
        <f t="shared" si="190"/>
        <v>15971.689216935929</v>
      </c>
      <c r="AU355" s="649">
        <f t="shared" si="191"/>
        <v>0</v>
      </c>
      <c r="AV355" s="649">
        <f t="shared" si="192"/>
        <v>0</v>
      </c>
      <c r="AW355" s="661">
        <v>0</v>
      </c>
      <c r="AX355" s="649">
        <f t="shared" si="193"/>
        <v>0</v>
      </c>
      <c r="AY355" s="649">
        <f t="shared" si="194"/>
        <v>0</v>
      </c>
      <c r="AZ355" s="650">
        <f t="shared" si="195"/>
        <v>0</v>
      </c>
      <c r="BA355" s="651">
        <v>0</v>
      </c>
      <c r="BB355" s="649">
        <f t="shared" si="196"/>
        <v>0</v>
      </c>
      <c r="BC355" s="649">
        <f t="shared" si="197"/>
        <v>0</v>
      </c>
      <c r="BD355" s="649">
        <f t="shared" si="198"/>
        <v>0</v>
      </c>
      <c r="BE355" s="650">
        <f t="shared" si="199"/>
        <v>0</v>
      </c>
      <c r="BF355" s="651">
        <v>0</v>
      </c>
      <c r="BG355" s="649">
        <f t="shared" si="200"/>
        <v>0</v>
      </c>
      <c r="BH355" s="649">
        <f t="shared" si="201"/>
        <v>0</v>
      </c>
      <c r="BI355" s="649">
        <f t="shared" si="202"/>
        <v>0</v>
      </c>
      <c r="BJ355" s="650">
        <f t="shared" si="203"/>
        <v>0</v>
      </c>
      <c r="BK355" s="674">
        <v>0</v>
      </c>
      <c r="BL355" s="674">
        <v>0</v>
      </c>
      <c r="BM355" s="675">
        <v>0</v>
      </c>
      <c r="BN355" s="675">
        <v>0</v>
      </c>
      <c r="BO355" s="662">
        <v>0</v>
      </c>
      <c r="BP355" s="662">
        <v>0</v>
      </c>
      <c r="BQ355" s="662">
        <v>11.1957</v>
      </c>
      <c r="BR355" s="675">
        <v>0</v>
      </c>
      <c r="BS355" s="652">
        <f t="shared" si="204"/>
        <v>11.1957</v>
      </c>
      <c r="BT355" s="650">
        <f t="shared" si="205"/>
        <v>1804800.8815137579</v>
      </c>
      <c r="BV355" s="668"/>
      <c r="BW355" s="674"/>
      <c r="BX355" s="674"/>
      <c r="BY355" s="675"/>
      <c r="BZ355" s="675"/>
      <c r="CA355" s="662"/>
      <c r="CB355" s="662"/>
      <c r="CC355" s="662"/>
      <c r="CD355" s="675"/>
      <c r="CF355" s="671"/>
      <c r="CG355" s="661"/>
      <c r="CH355" s="661"/>
      <c r="CI355" s="661"/>
      <c r="CJ355" s="88"/>
      <c r="CK355" s="86"/>
      <c r="CL355" s="86"/>
      <c r="CM355" s="87"/>
      <c r="CN355" s="86"/>
      <c r="CO355" s="86"/>
      <c r="CP355" s="86"/>
      <c r="CQ355" s="87"/>
    </row>
    <row r="356" spans="1:95" ht="17.25" customHeight="1" x14ac:dyDescent="0.25">
      <c r="A356" s="664">
        <v>353</v>
      </c>
      <c r="B356" s="647" t="s">
        <v>352</v>
      </c>
      <c r="C356" s="648" t="s">
        <v>897</v>
      </c>
      <c r="D356" s="653">
        <v>0</v>
      </c>
      <c r="E356" s="654">
        <v>0</v>
      </c>
      <c r="F356" s="567">
        <v>0</v>
      </c>
      <c r="G356" s="567">
        <v>0</v>
      </c>
      <c r="H356" s="569">
        <v>0</v>
      </c>
      <c r="I356" s="654">
        <v>0</v>
      </c>
      <c r="J356" s="567">
        <v>0</v>
      </c>
      <c r="K356" s="567">
        <v>0</v>
      </c>
      <c r="L356" s="569">
        <v>218</v>
      </c>
      <c r="M356" s="655">
        <v>0</v>
      </c>
      <c r="N356" s="656">
        <v>0</v>
      </c>
      <c r="O356" s="649">
        <v>0</v>
      </c>
      <c r="P356" s="649">
        <f t="shared" si="172"/>
        <v>0</v>
      </c>
      <c r="Q356" s="649">
        <f t="shared" si="173"/>
        <v>0</v>
      </c>
      <c r="R356" s="649">
        <f t="shared" si="174"/>
        <v>0</v>
      </c>
      <c r="S356" s="660">
        <v>111577.323205621</v>
      </c>
      <c r="T356" s="649">
        <f t="shared" si="175"/>
        <v>0</v>
      </c>
      <c r="U356" s="649">
        <f t="shared" si="176"/>
        <v>0</v>
      </c>
      <c r="V356" s="650">
        <f t="shared" si="177"/>
        <v>0</v>
      </c>
      <c r="W356" s="655">
        <v>0</v>
      </c>
      <c r="X356" s="656">
        <v>0</v>
      </c>
      <c r="Y356" s="661">
        <v>0</v>
      </c>
      <c r="Z356" s="649">
        <f t="shared" si="178"/>
        <v>0</v>
      </c>
      <c r="AA356" s="649">
        <f t="shared" si="179"/>
        <v>0</v>
      </c>
      <c r="AB356" s="649">
        <f t="shared" si="180"/>
        <v>0</v>
      </c>
      <c r="AC356" s="661">
        <v>0</v>
      </c>
      <c r="AD356" s="649">
        <f t="shared" si="181"/>
        <v>0</v>
      </c>
      <c r="AE356" s="649">
        <f t="shared" si="182"/>
        <v>0</v>
      </c>
      <c r="AF356" s="650">
        <f t="shared" si="183"/>
        <v>0</v>
      </c>
      <c r="AG356" s="655">
        <v>0</v>
      </c>
      <c r="AH356" s="656">
        <v>0</v>
      </c>
      <c r="AI356" s="661">
        <v>0</v>
      </c>
      <c r="AJ356" s="649">
        <f t="shared" si="184"/>
        <v>0</v>
      </c>
      <c r="AK356" s="649">
        <f t="shared" si="185"/>
        <v>0</v>
      </c>
      <c r="AL356" s="649">
        <f t="shared" si="186"/>
        <v>0</v>
      </c>
      <c r="AM356" s="661">
        <v>1318730.88437071</v>
      </c>
      <c r="AN356" s="649">
        <f t="shared" si="187"/>
        <v>0</v>
      </c>
      <c r="AO356" s="649">
        <f t="shared" si="188"/>
        <v>0</v>
      </c>
      <c r="AP356" s="650">
        <f t="shared" si="189"/>
        <v>0</v>
      </c>
      <c r="AQ356" s="655">
        <v>8</v>
      </c>
      <c r="AR356" s="656">
        <v>0</v>
      </c>
      <c r="AS356" s="661">
        <v>3219663.4070253298</v>
      </c>
      <c r="AT356" s="649">
        <f t="shared" si="190"/>
        <v>14769.098197363897</v>
      </c>
      <c r="AU356" s="649">
        <f t="shared" si="191"/>
        <v>118152.78557891118</v>
      </c>
      <c r="AV356" s="649">
        <f t="shared" si="192"/>
        <v>0</v>
      </c>
      <c r="AW356" s="661">
        <v>89047.286789100996</v>
      </c>
      <c r="AX356" s="649">
        <f t="shared" si="193"/>
        <v>408.47379261055505</v>
      </c>
      <c r="AY356" s="649">
        <f t="shared" si="194"/>
        <v>3267.7903408844404</v>
      </c>
      <c r="AZ356" s="650">
        <f t="shared" si="195"/>
        <v>0</v>
      </c>
      <c r="BA356" s="651">
        <v>0</v>
      </c>
      <c r="BB356" s="649">
        <f t="shared" si="196"/>
        <v>0</v>
      </c>
      <c r="BC356" s="649">
        <f t="shared" si="197"/>
        <v>0</v>
      </c>
      <c r="BD356" s="649">
        <f t="shared" si="198"/>
        <v>0</v>
      </c>
      <c r="BE356" s="650">
        <f t="shared" si="199"/>
        <v>0</v>
      </c>
      <c r="BF356" s="651">
        <v>0</v>
      </c>
      <c r="BG356" s="649">
        <f t="shared" si="200"/>
        <v>0</v>
      </c>
      <c r="BH356" s="649">
        <f t="shared" si="201"/>
        <v>0</v>
      </c>
      <c r="BI356" s="649">
        <f t="shared" si="202"/>
        <v>0</v>
      </c>
      <c r="BJ356" s="650">
        <f t="shared" si="203"/>
        <v>0</v>
      </c>
      <c r="BK356" s="674">
        <v>0</v>
      </c>
      <c r="BL356" s="674">
        <v>0.69214629170915998</v>
      </c>
      <c r="BM356" s="675">
        <v>0</v>
      </c>
      <c r="BN356" s="675">
        <v>0</v>
      </c>
      <c r="BO356" s="662">
        <v>0</v>
      </c>
      <c r="BP356" s="662">
        <v>8.1804677254844798</v>
      </c>
      <c r="BQ356" s="662">
        <v>19.9725</v>
      </c>
      <c r="BR356" s="675">
        <v>0.55238598280634998</v>
      </c>
      <c r="BS356" s="652">
        <f t="shared" si="204"/>
        <v>29.397499999999987</v>
      </c>
      <c r="BT356" s="650">
        <f t="shared" si="205"/>
        <v>4739018.9013907723</v>
      </c>
      <c r="BV356" s="668"/>
      <c r="BW356" s="674"/>
      <c r="BX356" s="674"/>
      <c r="BY356" s="675"/>
      <c r="BZ356" s="675"/>
      <c r="CA356" s="662"/>
      <c r="CB356" s="662"/>
      <c r="CC356" s="662"/>
      <c r="CD356" s="675"/>
      <c r="CF356" s="671"/>
      <c r="CG356" s="661"/>
      <c r="CH356" s="661"/>
      <c r="CI356" s="661"/>
      <c r="CJ356" s="88"/>
      <c r="CK356" s="86"/>
      <c r="CL356" s="86"/>
      <c r="CM356" s="87"/>
      <c r="CN356" s="86"/>
      <c r="CO356" s="86"/>
      <c r="CP356" s="86"/>
      <c r="CQ356" s="87"/>
    </row>
    <row r="357" spans="1:95" ht="17.25" customHeight="1" x14ac:dyDescent="0.25">
      <c r="A357" s="664">
        <v>354</v>
      </c>
      <c r="B357" s="647" t="s">
        <v>357</v>
      </c>
      <c r="C357" s="648" t="s">
        <v>898</v>
      </c>
      <c r="D357" s="653">
        <v>0</v>
      </c>
      <c r="E357" s="654">
        <v>0</v>
      </c>
      <c r="F357" s="567">
        <v>0</v>
      </c>
      <c r="G357" s="567">
        <v>0</v>
      </c>
      <c r="H357" s="569">
        <v>0</v>
      </c>
      <c r="I357" s="654">
        <v>0</v>
      </c>
      <c r="J357" s="567">
        <v>0</v>
      </c>
      <c r="K357" s="567">
        <v>29</v>
      </c>
      <c r="L357" s="569">
        <v>293</v>
      </c>
      <c r="M357" s="655">
        <v>0</v>
      </c>
      <c r="N357" s="656">
        <v>0</v>
      </c>
      <c r="O357" s="649">
        <v>0</v>
      </c>
      <c r="P357" s="649">
        <f t="shared" si="172"/>
        <v>0</v>
      </c>
      <c r="Q357" s="649">
        <f t="shared" si="173"/>
        <v>0</v>
      </c>
      <c r="R357" s="649">
        <f t="shared" si="174"/>
        <v>0</v>
      </c>
      <c r="S357" s="660">
        <v>202584.09737345501</v>
      </c>
      <c r="T357" s="649">
        <f t="shared" si="175"/>
        <v>0</v>
      </c>
      <c r="U357" s="649">
        <f t="shared" si="176"/>
        <v>0</v>
      </c>
      <c r="V357" s="650">
        <f t="shared" si="177"/>
        <v>0</v>
      </c>
      <c r="W357" s="655">
        <v>0</v>
      </c>
      <c r="X357" s="656">
        <v>0</v>
      </c>
      <c r="Y357" s="661">
        <v>0</v>
      </c>
      <c r="Z357" s="649">
        <f t="shared" si="178"/>
        <v>0</v>
      </c>
      <c r="AA357" s="649">
        <f t="shared" si="179"/>
        <v>0</v>
      </c>
      <c r="AB357" s="649">
        <f t="shared" si="180"/>
        <v>0</v>
      </c>
      <c r="AC357" s="661">
        <v>0</v>
      </c>
      <c r="AD357" s="649">
        <f t="shared" si="181"/>
        <v>0</v>
      </c>
      <c r="AE357" s="649">
        <f t="shared" si="182"/>
        <v>0</v>
      </c>
      <c r="AF357" s="650">
        <f t="shared" si="183"/>
        <v>0</v>
      </c>
      <c r="AG357" s="655">
        <v>0</v>
      </c>
      <c r="AH357" s="656">
        <v>0</v>
      </c>
      <c r="AI357" s="661">
        <v>0</v>
      </c>
      <c r="AJ357" s="649">
        <f t="shared" si="184"/>
        <v>0</v>
      </c>
      <c r="AK357" s="649">
        <f t="shared" si="185"/>
        <v>0</v>
      </c>
      <c r="AL357" s="649">
        <f t="shared" si="186"/>
        <v>0</v>
      </c>
      <c r="AM357" s="661">
        <v>1696235.63760016</v>
      </c>
      <c r="AN357" s="649">
        <f t="shared" si="187"/>
        <v>58490.884055177929</v>
      </c>
      <c r="AO357" s="649">
        <f t="shared" si="188"/>
        <v>0</v>
      </c>
      <c r="AP357" s="650">
        <f t="shared" si="189"/>
        <v>0</v>
      </c>
      <c r="AQ357" s="655">
        <v>2</v>
      </c>
      <c r="AR357" s="656">
        <v>0</v>
      </c>
      <c r="AS357" s="661">
        <v>4618856.8233536296</v>
      </c>
      <c r="AT357" s="649">
        <f t="shared" si="190"/>
        <v>15764.016461957781</v>
      </c>
      <c r="AU357" s="649">
        <f t="shared" si="191"/>
        <v>31528.032923915562</v>
      </c>
      <c r="AV357" s="649">
        <f t="shared" si="192"/>
        <v>0</v>
      </c>
      <c r="AW357" s="661">
        <v>312330.15392973297</v>
      </c>
      <c r="AX357" s="649">
        <f t="shared" si="193"/>
        <v>1065.9732216031841</v>
      </c>
      <c r="AY357" s="649">
        <f t="shared" si="194"/>
        <v>2131.9464432063683</v>
      </c>
      <c r="AZ357" s="650">
        <f t="shared" si="195"/>
        <v>0</v>
      </c>
      <c r="BA357" s="651">
        <v>0</v>
      </c>
      <c r="BB357" s="649">
        <f t="shared" si="196"/>
        <v>0</v>
      </c>
      <c r="BC357" s="649">
        <f t="shared" si="197"/>
        <v>0</v>
      </c>
      <c r="BD357" s="649">
        <f t="shared" si="198"/>
        <v>0</v>
      </c>
      <c r="BE357" s="650">
        <f t="shared" si="199"/>
        <v>0</v>
      </c>
      <c r="BF357" s="651">
        <v>0</v>
      </c>
      <c r="BG357" s="649">
        <f t="shared" si="200"/>
        <v>0</v>
      </c>
      <c r="BH357" s="649">
        <f t="shared" si="201"/>
        <v>0</v>
      </c>
      <c r="BI357" s="649">
        <f t="shared" si="202"/>
        <v>0</v>
      </c>
      <c r="BJ357" s="650">
        <f t="shared" si="203"/>
        <v>0</v>
      </c>
      <c r="BK357" s="674">
        <v>0</v>
      </c>
      <c r="BL357" s="674">
        <v>1.25668753943741</v>
      </c>
      <c r="BM357" s="675">
        <v>0</v>
      </c>
      <c r="BN357" s="675">
        <v>0</v>
      </c>
      <c r="BO357" s="662">
        <v>0</v>
      </c>
      <c r="BP357" s="662">
        <v>10.5222385042011</v>
      </c>
      <c r="BQ357" s="662">
        <v>28.652100000000001</v>
      </c>
      <c r="BR357" s="675">
        <v>1.93747395636146</v>
      </c>
      <c r="BS357" s="652">
        <f t="shared" si="204"/>
        <v>42.368499999999969</v>
      </c>
      <c r="BT357" s="650">
        <f t="shared" si="205"/>
        <v>6830006.7122569904</v>
      </c>
      <c r="BV357" s="668"/>
      <c r="BW357" s="674"/>
      <c r="BX357" s="674"/>
      <c r="BY357" s="675"/>
      <c r="BZ357" s="675"/>
      <c r="CA357" s="662"/>
      <c r="CB357" s="662"/>
      <c r="CC357" s="662"/>
      <c r="CD357" s="675"/>
      <c r="CF357" s="671"/>
      <c r="CG357" s="661"/>
      <c r="CH357" s="661"/>
      <c r="CI357" s="661"/>
      <c r="CJ357" s="88"/>
      <c r="CK357" s="86"/>
      <c r="CL357" s="86"/>
      <c r="CM357" s="87"/>
      <c r="CN357" s="86"/>
      <c r="CO357" s="86"/>
      <c r="CP357" s="86"/>
      <c r="CQ357" s="87"/>
    </row>
    <row r="358" spans="1:95" ht="17.25" customHeight="1" x14ac:dyDescent="0.25">
      <c r="A358" s="664">
        <v>355</v>
      </c>
      <c r="B358" s="647" t="s">
        <v>367</v>
      </c>
      <c r="C358" s="648" t="s">
        <v>899</v>
      </c>
      <c r="D358" s="653">
        <v>0</v>
      </c>
      <c r="E358" s="654">
        <v>0</v>
      </c>
      <c r="F358" s="567">
        <v>0</v>
      </c>
      <c r="G358" s="567">
        <v>0</v>
      </c>
      <c r="H358" s="569">
        <v>0</v>
      </c>
      <c r="I358" s="654">
        <v>0</v>
      </c>
      <c r="J358" s="567">
        <v>0</v>
      </c>
      <c r="K358" s="567">
        <v>26</v>
      </c>
      <c r="L358" s="569">
        <v>0</v>
      </c>
      <c r="M358" s="655">
        <v>0</v>
      </c>
      <c r="N358" s="656">
        <v>0</v>
      </c>
      <c r="O358" s="649">
        <v>0</v>
      </c>
      <c r="P358" s="649">
        <f t="shared" si="172"/>
        <v>0</v>
      </c>
      <c r="Q358" s="649">
        <f t="shared" si="173"/>
        <v>0</v>
      </c>
      <c r="R358" s="649">
        <f t="shared" si="174"/>
        <v>0</v>
      </c>
      <c r="S358" s="660">
        <v>0</v>
      </c>
      <c r="T358" s="649">
        <f t="shared" si="175"/>
        <v>0</v>
      </c>
      <c r="U358" s="649">
        <f t="shared" si="176"/>
        <v>0</v>
      </c>
      <c r="V358" s="650">
        <f t="shared" si="177"/>
        <v>0</v>
      </c>
      <c r="W358" s="655">
        <v>0</v>
      </c>
      <c r="X358" s="656">
        <v>0</v>
      </c>
      <c r="Y358" s="661">
        <v>0</v>
      </c>
      <c r="Z358" s="649">
        <f t="shared" si="178"/>
        <v>0</v>
      </c>
      <c r="AA358" s="649">
        <f t="shared" si="179"/>
        <v>0</v>
      </c>
      <c r="AB358" s="649">
        <f t="shared" si="180"/>
        <v>0</v>
      </c>
      <c r="AC358" s="661">
        <v>0</v>
      </c>
      <c r="AD358" s="649">
        <f t="shared" si="181"/>
        <v>0</v>
      </c>
      <c r="AE358" s="649">
        <f t="shared" si="182"/>
        <v>0</v>
      </c>
      <c r="AF358" s="650">
        <f t="shared" si="183"/>
        <v>0</v>
      </c>
      <c r="AG358" s="655">
        <v>0</v>
      </c>
      <c r="AH358" s="656">
        <v>0</v>
      </c>
      <c r="AI358" s="661">
        <v>439927.97285127698</v>
      </c>
      <c r="AJ358" s="649">
        <f t="shared" si="184"/>
        <v>16920.306648126039</v>
      </c>
      <c r="AK358" s="649">
        <f t="shared" si="185"/>
        <v>0</v>
      </c>
      <c r="AL358" s="649">
        <f t="shared" si="186"/>
        <v>0</v>
      </c>
      <c r="AM358" s="661">
        <v>0</v>
      </c>
      <c r="AN358" s="649">
        <f t="shared" si="187"/>
        <v>0</v>
      </c>
      <c r="AO358" s="649">
        <f t="shared" si="188"/>
        <v>0</v>
      </c>
      <c r="AP358" s="650">
        <f t="shared" si="189"/>
        <v>0</v>
      </c>
      <c r="AQ358" s="655">
        <v>0</v>
      </c>
      <c r="AR358" s="656">
        <v>0</v>
      </c>
      <c r="AS358" s="661">
        <v>0</v>
      </c>
      <c r="AT358" s="649">
        <f t="shared" si="190"/>
        <v>0</v>
      </c>
      <c r="AU358" s="649">
        <f t="shared" si="191"/>
        <v>0</v>
      </c>
      <c r="AV358" s="649">
        <f t="shared" si="192"/>
        <v>0</v>
      </c>
      <c r="AW358" s="661">
        <v>0</v>
      </c>
      <c r="AX358" s="649">
        <f t="shared" si="193"/>
        <v>0</v>
      </c>
      <c r="AY358" s="649">
        <f t="shared" si="194"/>
        <v>0</v>
      </c>
      <c r="AZ358" s="650">
        <f t="shared" si="195"/>
        <v>0</v>
      </c>
      <c r="BA358" s="651">
        <v>0</v>
      </c>
      <c r="BB358" s="649">
        <f t="shared" si="196"/>
        <v>0</v>
      </c>
      <c r="BC358" s="649">
        <f t="shared" si="197"/>
        <v>0</v>
      </c>
      <c r="BD358" s="649">
        <f t="shared" si="198"/>
        <v>0</v>
      </c>
      <c r="BE358" s="650">
        <f t="shared" si="199"/>
        <v>0</v>
      </c>
      <c r="BF358" s="651">
        <v>0</v>
      </c>
      <c r="BG358" s="649">
        <f t="shared" si="200"/>
        <v>0</v>
      </c>
      <c r="BH358" s="649">
        <f t="shared" si="201"/>
        <v>0</v>
      </c>
      <c r="BI358" s="649">
        <f t="shared" si="202"/>
        <v>0</v>
      </c>
      <c r="BJ358" s="650">
        <f t="shared" si="203"/>
        <v>0</v>
      </c>
      <c r="BK358" s="674">
        <v>0</v>
      </c>
      <c r="BL358" s="674">
        <v>0</v>
      </c>
      <c r="BM358" s="675">
        <v>0</v>
      </c>
      <c r="BN358" s="675">
        <v>0</v>
      </c>
      <c r="BO358" s="662">
        <v>2.7290000000000001</v>
      </c>
      <c r="BP358" s="662">
        <v>0</v>
      </c>
      <c r="BQ358" s="662">
        <v>0</v>
      </c>
      <c r="BR358" s="675">
        <v>0</v>
      </c>
      <c r="BS358" s="652">
        <f t="shared" si="204"/>
        <v>2.7290000000000001</v>
      </c>
      <c r="BT358" s="650">
        <f t="shared" si="205"/>
        <v>439927.97285127727</v>
      </c>
      <c r="BV358" s="668"/>
      <c r="BW358" s="674"/>
      <c r="BX358" s="674"/>
      <c r="BY358" s="675"/>
      <c r="BZ358" s="675"/>
      <c r="CA358" s="662"/>
      <c r="CB358" s="662"/>
      <c r="CC358" s="662"/>
      <c r="CD358" s="675"/>
      <c r="CF358" s="671"/>
      <c r="CG358" s="661"/>
      <c r="CH358" s="661"/>
      <c r="CI358" s="661"/>
      <c r="CJ358" s="88"/>
      <c r="CK358" s="86"/>
      <c r="CL358" s="86"/>
      <c r="CM358" s="87"/>
      <c r="CN358" s="86"/>
      <c r="CO358" s="86"/>
      <c r="CP358" s="86"/>
      <c r="CQ358" s="87"/>
    </row>
    <row r="359" spans="1:95" ht="17.25" customHeight="1" x14ac:dyDescent="0.25">
      <c r="A359" s="664">
        <v>356</v>
      </c>
      <c r="B359" s="647" t="s">
        <v>512</v>
      </c>
      <c r="C359" s="648" t="s">
        <v>900</v>
      </c>
      <c r="D359" s="653">
        <v>0</v>
      </c>
      <c r="E359" s="654">
        <v>0</v>
      </c>
      <c r="F359" s="567">
        <v>0</v>
      </c>
      <c r="G359" s="567">
        <v>0</v>
      </c>
      <c r="H359" s="569">
        <v>0</v>
      </c>
      <c r="I359" s="654">
        <v>0</v>
      </c>
      <c r="J359" s="567">
        <v>0</v>
      </c>
      <c r="K359" s="567">
        <v>0</v>
      </c>
      <c r="L359" s="569">
        <v>232</v>
      </c>
      <c r="M359" s="655">
        <v>0</v>
      </c>
      <c r="N359" s="656">
        <v>0</v>
      </c>
      <c r="O359" s="649">
        <v>0</v>
      </c>
      <c r="P359" s="649">
        <f t="shared" si="172"/>
        <v>0</v>
      </c>
      <c r="Q359" s="649">
        <f t="shared" si="173"/>
        <v>0</v>
      </c>
      <c r="R359" s="649">
        <f t="shared" si="174"/>
        <v>0</v>
      </c>
      <c r="S359" s="660">
        <v>0</v>
      </c>
      <c r="T359" s="649">
        <f t="shared" si="175"/>
        <v>0</v>
      </c>
      <c r="U359" s="649">
        <f t="shared" si="176"/>
        <v>0</v>
      </c>
      <c r="V359" s="650">
        <f t="shared" si="177"/>
        <v>0</v>
      </c>
      <c r="W359" s="655">
        <v>0</v>
      </c>
      <c r="X359" s="656">
        <v>0</v>
      </c>
      <c r="Y359" s="661">
        <v>0</v>
      </c>
      <c r="Z359" s="649">
        <f t="shared" si="178"/>
        <v>0</v>
      </c>
      <c r="AA359" s="649">
        <f t="shared" si="179"/>
        <v>0</v>
      </c>
      <c r="AB359" s="649">
        <f t="shared" si="180"/>
        <v>0</v>
      </c>
      <c r="AC359" s="661">
        <v>0</v>
      </c>
      <c r="AD359" s="649">
        <f t="shared" si="181"/>
        <v>0</v>
      </c>
      <c r="AE359" s="649">
        <f t="shared" si="182"/>
        <v>0</v>
      </c>
      <c r="AF359" s="650">
        <f t="shared" si="183"/>
        <v>0</v>
      </c>
      <c r="AG359" s="655">
        <v>0</v>
      </c>
      <c r="AH359" s="656">
        <v>0</v>
      </c>
      <c r="AI359" s="661">
        <v>0</v>
      </c>
      <c r="AJ359" s="649">
        <f t="shared" si="184"/>
        <v>0</v>
      </c>
      <c r="AK359" s="649">
        <f t="shared" si="185"/>
        <v>0</v>
      </c>
      <c r="AL359" s="649">
        <f t="shared" si="186"/>
        <v>0</v>
      </c>
      <c r="AM359" s="661">
        <v>0</v>
      </c>
      <c r="AN359" s="649">
        <f t="shared" si="187"/>
        <v>0</v>
      </c>
      <c r="AO359" s="649">
        <f t="shared" si="188"/>
        <v>0</v>
      </c>
      <c r="AP359" s="650">
        <f t="shared" si="189"/>
        <v>0</v>
      </c>
      <c r="AQ359" s="655">
        <v>4</v>
      </c>
      <c r="AR359" s="656">
        <v>0</v>
      </c>
      <c r="AS359" s="661">
        <v>3473947.9011167898</v>
      </c>
      <c r="AT359" s="649">
        <f t="shared" si="190"/>
        <v>14973.913366882714</v>
      </c>
      <c r="AU359" s="649">
        <f t="shared" si="191"/>
        <v>59895.653467530858</v>
      </c>
      <c r="AV359" s="649">
        <f t="shared" si="192"/>
        <v>0</v>
      </c>
      <c r="AW359" s="661">
        <v>0</v>
      </c>
      <c r="AX359" s="649">
        <f t="shared" si="193"/>
        <v>0</v>
      </c>
      <c r="AY359" s="649">
        <f t="shared" si="194"/>
        <v>0</v>
      </c>
      <c r="AZ359" s="650">
        <f t="shared" si="195"/>
        <v>0</v>
      </c>
      <c r="BA359" s="651">
        <v>0</v>
      </c>
      <c r="BB359" s="649">
        <f t="shared" si="196"/>
        <v>0</v>
      </c>
      <c r="BC359" s="649">
        <f t="shared" si="197"/>
        <v>0</v>
      </c>
      <c r="BD359" s="649">
        <f t="shared" si="198"/>
        <v>0</v>
      </c>
      <c r="BE359" s="650">
        <f t="shared" si="199"/>
        <v>0</v>
      </c>
      <c r="BF359" s="651">
        <v>0</v>
      </c>
      <c r="BG359" s="649">
        <f t="shared" si="200"/>
        <v>0</v>
      </c>
      <c r="BH359" s="649">
        <f t="shared" si="201"/>
        <v>0</v>
      </c>
      <c r="BI359" s="649">
        <f t="shared" si="202"/>
        <v>0</v>
      </c>
      <c r="BJ359" s="650">
        <f t="shared" si="203"/>
        <v>0</v>
      </c>
      <c r="BK359" s="674">
        <v>0</v>
      </c>
      <c r="BL359" s="674">
        <v>0</v>
      </c>
      <c r="BM359" s="675">
        <v>0</v>
      </c>
      <c r="BN359" s="675">
        <v>0</v>
      </c>
      <c r="BO359" s="662">
        <v>0</v>
      </c>
      <c r="BP359" s="662">
        <v>0</v>
      </c>
      <c r="BQ359" s="662">
        <v>21.549900000000001</v>
      </c>
      <c r="BR359" s="675">
        <v>0</v>
      </c>
      <c r="BS359" s="652">
        <f t="shared" si="204"/>
        <v>21.549900000000001</v>
      </c>
      <c r="BT359" s="650">
        <f t="shared" si="205"/>
        <v>3473947.9011167972</v>
      </c>
      <c r="BV359" s="668"/>
      <c r="BW359" s="674"/>
      <c r="BX359" s="674"/>
      <c r="BY359" s="675"/>
      <c r="BZ359" s="675"/>
      <c r="CA359" s="662"/>
      <c r="CB359" s="662"/>
      <c r="CC359" s="662"/>
      <c r="CD359" s="675"/>
      <c r="CF359" s="671"/>
      <c r="CG359" s="661"/>
      <c r="CH359" s="661"/>
      <c r="CI359" s="661"/>
      <c r="CJ359" s="88"/>
      <c r="CK359" s="86"/>
      <c r="CL359" s="86"/>
      <c r="CM359" s="87"/>
      <c r="CN359" s="86"/>
      <c r="CO359" s="86"/>
      <c r="CP359" s="86"/>
      <c r="CQ359" s="87"/>
    </row>
    <row r="360" spans="1:95" ht="17.25" customHeight="1" x14ac:dyDescent="0.25">
      <c r="A360" s="664">
        <v>357</v>
      </c>
      <c r="B360" s="647" t="s">
        <v>283</v>
      </c>
      <c r="C360" s="648" t="s">
        <v>901</v>
      </c>
      <c r="D360" s="653">
        <v>0</v>
      </c>
      <c r="E360" s="654">
        <v>0</v>
      </c>
      <c r="F360" s="567">
        <v>0</v>
      </c>
      <c r="G360" s="567">
        <v>0</v>
      </c>
      <c r="H360" s="569">
        <v>0</v>
      </c>
      <c r="I360" s="654">
        <v>0</v>
      </c>
      <c r="J360" s="567">
        <v>0</v>
      </c>
      <c r="K360" s="567">
        <v>13</v>
      </c>
      <c r="L360" s="569">
        <v>308</v>
      </c>
      <c r="M360" s="655">
        <v>0</v>
      </c>
      <c r="N360" s="656">
        <v>0</v>
      </c>
      <c r="O360" s="649">
        <v>0</v>
      </c>
      <c r="P360" s="649">
        <f t="shared" si="172"/>
        <v>0</v>
      </c>
      <c r="Q360" s="649">
        <f t="shared" si="173"/>
        <v>0</v>
      </c>
      <c r="R360" s="649">
        <f t="shared" si="174"/>
        <v>0</v>
      </c>
      <c r="S360" s="660">
        <v>30349.347851907001</v>
      </c>
      <c r="T360" s="649">
        <f t="shared" si="175"/>
        <v>0</v>
      </c>
      <c r="U360" s="649">
        <f t="shared" si="176"/>
        <v>0</v>
      </c>
      <c r="V360" s="650">
        <f t="shared" si="177"/>
        <v>0</v>
      </c>
      <c r="W360" s="655">
        <v>0</v>
      </c>
      <c r="X360" s="656">
        <v>0</v>
      </c>
      <c r="Y360" s="661">
        <v>0</v>
      </c>
      <c r="Z360" s="649">
        <f t="shared" si="178"/>
        <v>0</v>
      </c>
      <c r="AA360" s="649">
        <f t="shared" si="179"/>
        <v>0</v>
      </c>
      <c r="AB360" s="649">
        <f t="shared" si="180"/>
        <v>0</v>
      </c>
      <c r="AC360" s="661">
        <v>0</v>
      </c>
      <c r="AD360" s="649">
        <f t="shared" si="181"/>
        <v>0</v>
      </c>
      <c r="AE360" s="649">
        <f t="shared" si="182"/>
        <v>0</v>
      </c>
      <c r="AF360" s="650">
        <f t="shared" si="183"/>
        <v>0</v>
      </c>
      <c r="AG360" s="655">
        <v>0</v>
      </c>
      <c r="AH360" s="656">
        <v>0</v>
      </c>
      <c r="AI360" s="661">
        <v>0</v>
      </c>
      <c r="AJ360" s="649">
        <f t="shared" si="184"/>
        <v>0</v>
      </c>
      <c r="AK360" s="649">
        <f t="shared" si="185"/>
        <v>0</v>
      </c>
      <c r="AL360" s="649">
        <f t="shared" si="186"/>
        <v>0</v>
      </c>
      <c r="AM360" s="661">
        <v>1264459.8673058799</v>
      </c>
      <c r="AN360" s="649">
        <f t="shared" si="187"/>
        <v>97266.14363891384</v>
      </c>
      <c r="AO360" s="649">
        <f t="shared" si="188"/>
        <v>0</v>
      </c>
      <c r="AP360" s="650">
        <f t="shared" si="189"/>
        <v>0</v>
      </c>
      <c r="AQ360" s="655">
        <v>1</v>
      </c>
      <c r="AR360" s="656">
        <v>0</v>
      </c>
      <c r="AS360" s="661">
        <v>4038986.94019375</v>
      </c>
      <c r="AT360" s="649">
        <f t="shared" si="190"/>
        <v>13113.593961668019</v>
      </c>
      <c r="AU360" s="649">
        <f t="shared" si="191"/>
        <v>13113.593961668019</v>
      </c>
      <c r="AV360" s="649">
        <f t="shared" si="192"/>
        <v>0</v>
      </c>
      <c r="AW360" s="661">
        <v>282983.02899093903</v>
      </c>
      <c r="AX360" s="649">
        <f t="shared" si="193"/>
        <v>918.77606815239949</v>
      </c>
      <c r="AY360" s="649">
        <f t="shared" si="194"/>
        <v>918.77606815239949</v>
      </c>
      <c r="AZ360" s="650">
        <f t="shared" si="195"/>
        <v>0</v>
      </c>
      <c r="BA360" s="651">
        <v>0</v>
      </c>
      <c r="BB360" s="649">
        <f t="shared" si="196"/>
        <v>0</v>
      </c>
      <c r="BC360" s="649">
        <f t="shared" si="197"/>
        <v>0</v>
      </c>
      <c r="BD360" s="649">
        <f t="shared" si="198"/>
        <v>0</v>
      </c>
      <c r="BE360" s="650">
        <f t="shared" si="199"/>
        <v>0</v>
      </c>
      <c r="BF360" s="651">
        <v>0</v>
      </c>
      <c r="BG360" s="649">
        <f t="shared" si="200"/>
        <v>0</v>
      </c>
      <c r="BH360" s="649">
        <f t="shared" si="201"/>
        <v>0</v>
      </c>
      <c r="BI360" s="649">
        <f t="shared" si="202"/>
        <v>0</v>
      </c>
      <c r="BJ360" s="650">
        <f t="shared" si="203"/>
        <v>0</v>
      </c>
      <c r="BK360" s="674">
        <v>0</v>
      </c>
      <c r="BL360" s="674">
        <v>0.18826575121163</v>
      </c>
      <c r="BM360" s="675">
        <v>0</v>
      </c>
      <c r="BN360" s="675">
        <v>0</v>
      </c>
      <c r="BO360" s="662">
        <v>0</v>
      </c>
      <c r="BP360" s="662">
        <v>7.8438089660743104</v>
      </c>
      <c r="BQ360" s="662">
        <v>25.055</v>
      </c>
      <c r="BR360" s="675">
        <v>1.75542528271405</v>
      </c>
      <c r="BS360" s="652">
        <f t="shared" si="204"/>
        <v>34.842499999999994</v>
      </c>
      <c r="BT360" s="650">
        <f t="shared" si="205"/>
        <v>5616779.1843424793</v>
      </c>
      <c r="BV360" s="668"/>
      <c r="BW360" s="674"/>
      <c r="BX360" s="674"/>
      <c r="BY360" s="675"/>
      <c r="BZ360" s="675"/>
      <c r="CA360" s="662"/>
      <c r="CB360" s="662"/>
      <c r="CC360" s="662"/>
      <c r="CD360" s="675"/>
      <c r="CF360" s="671"/>
      <c r="CG360" s="661"/>
      <c r="CH360" s="661"/>
      <c r="CI360" s="661"/>
      <c r="CJ360" s="88"/>
      <c r="CK360" s="86"/>
      <c r="CL360" s="86"/>
      <c r="CM360" s="87"/>
      <c r="CN360" s="86"/>
      <c r="CO360" s="86"/>
      <c r="CP360" s="86"/>
      <c r="CQ360" s="87"/>
    </row>
    <row r="361" spans="1:95" ht="17.25" customHeight="1" x14ac:dyDescent="0.25">
      <c r="A361" s="664">
        <v>358</v>
      </c>
      <c r="B361" s="647" t="s">
        <v>363</v>
      </c>
      <c r="C361" s="648" t="s">
        <v>902</v>
      </c>
      <c r="D361" s="653">
        <v>0</v>
      </c>
      <c r="E361" s="654">
        <v>0</v>
      </c>
      <c r="F361" s="567">
        <v>0</v>
      </c>
      <c r="G361" s="567">
        <v>0</v>
      </c>
      <c r="H361" s="569">
        <v>0</v>
      </c>
      <c r="I361" s="654">
        <v>0</v>
      </c>
      <c r="J361" s="567">
        <v>0</v>
      </c>
      <c r="K361" s="567">
        <v>0</v>
      </c>
      <c r="L361" s="569">
        <v>196</v>
      </c>
      <c r="M361" s="655">
        <v>0</v>
      </c>
      <c r="N361" s="656">
        <v>0</v>
      </c>
      <c r="O361" s="649">
        <v>0</v>
      </c>
      <c r="P361" s="649">
        <f t="shared" si="172"/>
        <v>0</v>
      </c>
      <c r="Q361" s="649">
        <f t="shared" si="173"/>
        <v>0</v>
      </c>
      <c r="R361" s="649">
        <f t="shared" si="174"/>
        <v>0</v>
      </c>
      <c r="S361" s="660">
        <v>0</v>
      </c>
      <c r="T361" s="649">
        <f t="shared" si="175"/>
        <v>0</v>
      </c>
      <c r="U361" s="649">
        <f t="shared" si="176"/>
        <v>0</v>
      </c>
      <c r="V361" s="650">
        <f t="shared" si="177"/>
        <v>0</v>
      </c>
      <c r="W361" s="655">
        <v>0</v>
      </c>
      <c r="X361" s="656">
        <v>0</v>
      </c>
      <c r="Y361" s="661">
        <v>0</v>
      </c>
      <c r="Z361" s="649">
        <f t="shared" si="178"/>
        <v>0</v>
      </c>
      <c r="AA361" s="649">
        <f t="shared" si="179"/>
        <v>0</v>
      </c>
      <c r="AB361" s="649">
        <f t="shared" si="180"/>
        <v>0</v>
      </c>
      <c r="AC361" s="661">
        <v>0</v>
      </c>
      <c r="AD361" s="649">
        <f t="shared" si="181"/>
        <v>0</v>
      </c>
      <c r="AE361" s="649">
        <f t="shared" si="182"/>
        <v>0</v>
      </c>
      <c r="AF361" s="650">
        <f t="shared" si="183"/>
        <v>0</v>
      </c>
      <c r="AG361" s="655">
        <v>0</v>
      </c>
      <c r="AH361" s="656">
        <v>0</v>
      </c>
      <c r="AI361" s="661">
        <v>0</v>
      </c>
      <c r="AJ361" s="649">
        <f t="shared" si="184"/>
        <v>0</v>
      </c>
      <c r="AK361" s="649">
        <f t="shared" si="185"/>
        <v>0</v>
      </c>
      <c r="AL361" s="649">
        <f t="shared" si="186"/>
        <v>0</v>
      </c>
      <c r="AM361" s="661">
        <v>0</v>
      </c>
      <c r="AN361" s="649">
        <f t="shared" si="187"/>
        <v>0</v>
      </c>
      <c r="AO361" s="649">
        <f t="shared" si="188"/>
        <v>0</v>
      </c>
      <c r="AP361" s="650">
        <f t="shared" si="189"/>
        <v>0</v>
      </c>
      <c r="AQ361" s="655">
        <v>6</v>
      </c>
      <c r="AR361" s="656">
        <v>0</v>
      </c>
      <c r="AS361" s="661">
        <v>3379691.43877669</v>
      </c>
      <c r="AT361" s="649">
        <f t="shared" si="190"/>
        <v>17243.323667228011</v>
      </c>
      <c r="AU361" s="649">
        <f t="shared" si="191"/>
        <v>103459.94200336807</v>
      </c>
      <c r="AV361" s="649">
        <f t="shared" si="192"/>
        <v>0</v>
      </c>
      <c r="AW361" s="661">
        <v>0</v>
      </c>
      <c r="AX361" s="649">
        <f t="shared" si="193"/>
        <v>0</v>
      </c>
      <c r="AY361" s="649">
        <f t="shared" si="194"/>
        <v>0</v>
      </c>
      <c r="AZ361" s="650">
        <f t="shared" si="195"/>
        <v>0</v>
      </c>
      <c r="BA361" s="651">
        <v>0</v>
      </c>
      <c r="BB361" s="649">
        <f t="shared" si="196"/>
        <v>0</v>
      </c>
      <c r="BC361" s="649">
        <f t="shared" si="197"/>
        <v>0</v>
      </c>
      <c r="BD361" s="649">
        <f t="shared" si="198"/>
        <v>0</v>
      </c>
      <c r="BE361" s="650">
        <f t="shared" si="199"/>
        <v>0</v>
      </c>
      <c r="BF361" s="651">
        <v>0</v>
      </c>
      <c r="BG361" s="649">
        <f t="shared" si="200"/>
        <v>0</v>
      </c>
      <c r="BH361" s="649">
        <f t="shared" si="201"/>
        <v>0</v>
      </c>
      <c r="BI361" s="649">
        <f t="shared" si="202"/>
        <v>0</v>
      </c>
      <c r="BJ361" s="650">
        <f t="shared" si="203"/>
        <v>0</v>
      </c>
      <c r="BK361" s="674">
        <v>0</v>
      </c>
      <c r="BL361" s="674">
        <v>0</v>
      </c>
      <c r="BM361" s="675">
        <v>0</v>
      </c>
      <c r="BN361" s="675">
        <v>0</v>
      </c>
      <c r="BO361" s="662">
        <v>0</v>
      </c>
      <c r="BP361" s="662">
        <v>0</v>
      </c>
      <c r="BQ361" s="662">
        <v>20.965199999999999</v>
      </c>
      <c r="BR361" s="675">
        <v>0</v>
      </c>
      <c r="BS361" s="652">
        <f t="shared" si="204"/>
        <v>20.965199999999999</v>
      </c>
      <c r="BT361" s="650">
        <f t="shared" si="205"/>
        <v>3379691.4387766938</v>
      </c>
      <c r="BV361" s="668"/>
      <c r="BW361" s="674"/>
      <c r="BX361" s="674"/>
      <c r="BY361" s="675"/>
      <c r="BZ361" s="675"/>
      <c r="CA361" s="662"/>
      <c r="CB361" s="662"/>
      <c r="CC361" s="662"/>
      <c r="CD361" s="675"/>
      <c r="CF361" s="671"/>
      <c r="CG361" s="661"/>
      <c r="CH361" s="661"/>
      <c r="CI361" s="661"/>
      <c r="CJ361" s="88"/>
      <c r="CK361" s="86"/>
      <c r="CL361" s="86"/>
      <c r="CM361" s="87"/>
      <c r="CN361" s="86"/>
      <c r="CO361" s="86"/>
      <c r="CP361" s="86"/>
      <c r="CQ361" s="87"/>
    </row>
    <row r="362" spans="1:95" ht="17.25" customHeight="1" x14ac:dyDescent="0.25">
      <c r="A362" s="664">
        <v>359</v>
      </c>
      <c r="B362" s="647" t="s">
        <v>284</v>
      </c>
      <c r="C362" s="648" t="s">
        <v>903</v>
      </c>
      <c r="D362" s="653">
        <v>0</v>
      </c>
      <c r="E362" s="654">
        <v>0</v>
      </c>
      <c r="F362" s="567">
        <v>0</v>
      </c>
      <c r="G362" s="567">
        <v>0</v>
      </c>
      <c r="H362" s="569">
        <v>0</v>
      </c>
      <c r="I362" s="654">
        <v>0</v>
      </c>
      <c r="J362" s="567">
        <v>0</v>
      </c>
      <c r="K362" s="567">
        <v>0</v>
      </c>
      <c r="L362" s="569">
        <v>173</v>
      </c>
      <c r="M362" s="655">
        <v>0</v>
      </c>
      <c r="N362" s="656">
        <v>0</v>
      </c>
      <c r="O362" s="649">
        <v>0</v>
      </c>
      <c r="P362" s="649">
        <f t="shared" si="172"/>
        <v>0</v>
      </c>
      <c r="Q362" s="649">
        <f t="shared" si="173"/>
        <v>0</v>
      </c>
      <c r="R362" s="649">
        <f t="shared" si="174"/>
        <v>0</v>
      </c>
      <c r="S362" s="660">
        <v>0</v>
      </c>
      <c r="T362" s="649">
        <f t="shared" si="175"/>
        <v>0</v>
      </c>
      <c r="U362" s="649">
        <f t="shared" si="176"/>
        <v>0</v>
      </c>
      <c r="V362" s="650">
        <f t="shared" si="177"/>
        <v>0</v>
      </c>
      <c r="W362" s="655">
        <v>0</v>
      </c>
      <c r="X362" s="656">
        <v>0</v>
      </c>
      <c r="Y362" s="661">
        <v>0</v>
      </c>
      <c r="Z362" s="649">
        <f t="shared" si="178"/>
        <v>0</v>
      </c>
      <c r="AA362" s="649">
        <f t="shared" si="179"/>
        <v>0</v>
      </c>
      <c r="AB362" s="649">
        <f t="shared" si="180"/>
        <v>0</v>
      </c>
      <c r="AC362" s="661">
        <v>0</v>
      </c>
      <c r="AD362" s="649">
        <f t="shared" si="181"/>
        <v>0</v>
      </c>
      <c r="AE362" s="649">
        <f t="shared" si="182"/>
        <v>0</v>
      </c>
      <c r="AF362" s="650">
        <f t="shared" si="183"/>
        <v>0</v>
      </c>
      <c r="AG362" s="655">
        <v>0</v>
      </c>
      <c r="AH362" s="656">
        <v>0</v>
      </c>
      <c r="AI362" s="661">
        <v>0</v>
      </c>
      <c r="AJ362" s="649">
        <f t="shared" si="184"/>
        <v>0</v>
      </c>
      <c r="AK362" s="649">
        <f t="shared" si="185"/>
        <v>0</v>
      </c>
      <c r="AL362" s="649">
        <f t="shared" si="186"/>
        <v>0</v>
      </c>
      <c r="AM362" s="661">
        <v>0</v>
      </c>
      <c r="AN362" s="649">
        <f t="shared" si="187"/>
        <v>0</v>
      </c>
      <c r="AO362" s="649">
        <f t="shared" si="188"/>
        <v>0</v>
      </c>
      <c r="AP362" s="650">
        <f t="shared" si="189"/>
        <v>0</v>
      </c>
      <c r="AQ362" s="655">
        <v>0</v>
      </c>
      <c r="AR362" s="656">
        <v>0</v>
      </c>
      <c r="AS362" s="661">
        <v>2642888.6565436199</v>
      </c>
      <c r="AT362" s="649">
        <f t="shared" si="190"/>
        <v>15276.81304360474</v>
      </c>
      <c r="AU362" s="649">
        <f t="shared" si="191"/>
        <v>0</v>
      </c>
      <c r="AV362" s="649">
        <f t="shared" si="192"/>
        <v>0</v>
      </c>
      <c r="AW362" s="661">
        <v>0</v>
      </c>
      <c r="AX362" s="649">
        <f t="shared" si="193"/>
        <v>0</v>
      </c>
      <c r="AY362" s="649">
        <f t="shared" si="194"/>
        <v>0</v>
      </c>
      <c r="AZ362" s="650">
        <f t="shared" si="195"/>
        <v>0</v>
      </c>
      <c r="BA362" s="651">
        <v>0</v>
      </c>
      <c r="BB362" s="649">
        <f t="shared" si="196"/>
        <v>0</v>
      </c>
      <c r="BC362" s="649">
        <f t="shared" si="197"/>
        <v>0</v>
      </c>
      <c r="BD362" s="649">
        <f t="shared" si="198"/>
        <v>0</v>
      </c>
      <c r="BE362" s="650">
        <f t="shared" si="199"/>
        <v>0</v>
      </c>
      <c r="BF362" s="651">
        <v>0</v>
      </c>
      <c r="BG362" s="649">
        <f t="shared" si="200"/>
        <v>0</v>
      </c>
      <c r="BH362" s="649">
        <f t="shared" si="201"/>
        <v>0</v>
      </c>
      <c r="BI362" s="649">
        <f t="shared" si="202"/>
        <v>0</v>
      </c>
      <c r="BJ362" s="650">
        <f t="shared" si="203"/>
        <v>0</v>
      </c>
      <c r="BK362" s="674">
        <v>0</v>
      </c>
      <c r="BL362" s="674">
        <v>0</v>
      </c>
      <c r="BM362" s="675">
        <v>0</v>
      </c>
      <c r="BN362" s="675">
        <v>0</v>
      </c>
      <c r="BO362" s="662">
        <v>0</v>
      </c>
      <c r="BP362" s="662">
        <v>0</v>
      </c>
      <c r="BQ362" s="662">
        <v>16.394600000000001</v>
      </c>
      <c r="BR362" s="675">
        <v>0</v>
      </c>
      <c r="BS362" s="652">
        <f t="shared" si="204"/>
        <v>16.394600000000001</v>
      </c>
      <c r="BT362" s="650">
        <f t="shared" si="205"/>
        <v>2642888.6565436241</v>
      </c>
      <c r="BV362" s="668"/>
      <c r="BW362" s="674"/>
      <c r="BX362" s="674"/>
      <c r="BY362" s="675"/>
      <c r="BZ362" s="675"/>
      <c r="CA362" s="662"/>
      <c r="CB362" s="662"/>
      <c r="CC362" s="662"/>
      <c r="CD362" s="675"/>
      <c r="CF362" s="671"/>
      <c r="CG362" s="661"/>
      <c r="CH362" s="661"/>
      <c r="CI362" s="661"/>
      <c r="CJ362" s="88"/>
      <c r="CK362" s="86"/>
      <c r="CL362" s="86"/>
      <c r="CM362" s="87"/>
      <c r="CN362" s="86"/>
      <c r="CO362" s="86"/>
      <c r="CP362" s="86"/>
      <c r="CQ362" s="87"/>
    </row>
    <row r="363" spans="1:95" ht="17.25" customHeight="1" x14ac:dyDescent="0.25">
      <c r="A363" s="664">
        <v>360</v>
      </c>
      <c r="B363" s="647" t="s">
        <v>513</v>
      </c>
      <c r="C363" s="648" t="s">
        <v>904</v>
      </c>
      <c r="D363" s="653">
        <v>0</v>
      </c>
      <c r="E363" s="654">
        <v>0</v>
      </c>
      <c r="F363" s="567">
        <v>0</v>
      </c>
      <c r="G363" s="567">
        <v>0</v>
      </c>
      <c r="H363" s="569">
        <v>0</v>
      </c>
      <c r="I363" s="654">
        <v>37</v>
      </c>
      <c r="J363" s="567">
        <v>0</v>
      </c>
      <c r="K363" s="567">
        <v>105</v>
      </c>
      <c r="L363" s="569">
        <v>11</v>
      </c>
      <c r="M363" s="655">
        <v>0</v>
      </c>
      <c r="N363" s="656">
        <v>0</v>
      </c>
      <c r="O363" s="649">
        <v>345347.86527932598</v>
      </c>
      <c r="P363" s="649">
        <f t="shared" si="172"/>
        <v>9333.7260886304321</v>
      </c>
      <c r="Q363" s="649">
        <f t="shared" si="173"/>
        <v>0</v>
      </c>
      <c r="R363" s="649">
        <f t="shared" si="174"/>
        <v>0</v>
      </c>
      <c r="S363" s="660">
        <v>0</v>
      </c>
      <c r="T363" s="649">
        <f t="shared" si="175"/>
        <v>0</v>
      </c>
      <c r="U363" s="649">
        <f t="shared" si="176"/>
        <v>0</v>
      </c>
      <c r="V363" s="650">
        <f t="shared" si="177"/>
        <v>0</v>
      </c>
      <c r="W363" s="655">
        <v>0</v>
      </c>
      <c r="X363" s="656">
        <v>0</v>
      </c>
      <c r="Y363" s="661">
        <v>0</v>
      </c>
      <c r="Z363" s="649">
        <f t="shared" si="178"/>
        <v>0</v>
      </c>
      <c r="AA363" s="649">
        <f t="shared" si="179"/>
        <v>0</v>
      </c>
      <c r="AB363" s="649">
        <f t="shared" si="180"/>
        <v>0</v>
      </c>
      <c r="AC363" s="661">
        <v>0</v>
      </c>
      <c r="AD363" s="649">
        <f t="shared" si="181"/>
        <v>0</v>
      </c>
      <c r="AE363" s="649">
        <f t="shared" si="182"/>
        <v>0</v>
      </c>
      <c r="AF363" s="650">
        <f t="shared" si="183"/>
        <v>0</v>
      </c>
      <c r="AG363" s="655">
        <v>0</v>
      </c>
      <c r="AH363" s="656">
        <v>0</v>
      </c>
      <c r="AI363" s="661">
        <v>1224259.9425980099</v>
      </c>
      <c r="AJ363" s="649">
        <f t="shared" si="184"/>
        <v>11659.618500933428</v>
      </c>
      <c r="AK363" s="649">
        <f t="shared" si="185"/>
        <v>0</v>
      </c>
      <c r="AL363" s="649">
        <f t="shared" si="186"/>
        <v>0</v>
      </c>
      <c r="AM363" s="661">
        <v>234667.570841181</v>
      </c>
      <c r="AN363" s="649">
        <f t="shared" si="187"/>
        <v>2234.9292461064856</v>
      </c>
      <c r="AO363" s="649">
        <f t="shared" si="188"/>
        <v>0</v>
      </c>
      <c r="AP363" s="650">
        <f t="shared" si="189"/>
        <v>0</v>
      </c>
      <c r="AQ363" s="655">
        <v>0</v>
      </c>
      <c r="AR363" s="656">
        <v>0</v>
      </c>
      <c r="AS363" s="661">
        <v>300463.20388981199</v>
      </c>
      <c r="AT363" s="649">
        <f t="shared" si="190"/>
        <v>27314.836717255635</v>
      </c>
      <c r="AU363" s="649">
        <f t="shared" si="191"/>
        <v>0</v>
      </c>
      <c r="AV363" s="649">
        <f t="shared" si="192"/>
        <v>0</v>
      </c>
      <c r="AW363" s="661">
        <v>0</v>
      </c>
      <c r="AX363" s="649">
        <f t="shared" si="193"/>
        <v>0</v>
      </c>
      <c r="AY363" s="649">
        <f t="shared" si="194"/>
        <v>0</v>
      </c>
      <c r="AZ363" s="650">
        <f t="shared" si="195"/>
        <v>0</v>
      </c>
      <c r="BA363" s="651">
        <v>0</v>
      </c>
      <c r="BB363" s="649">
        <f t="shared" si="196"/>
        <v>0</v>
      </c>
      <c r="BC363" s="649">
        <f t="shared" si="197"/>
        <v>0</v>
      </c>
      <c r="BD363" s="649">
        <f t="shared" si="198"/>
        <v>0</v>
      </c>
      <c r="BE363" s="650">
        <f t="shared" si="199"/>
        <v>0</v>
      </c>
      <c r="BF363" s="651">
        <v>0</v>
      </c>
      <c r="BG363" s="649">
        <f t="shared" si="200"/>
        <v>0</v>
      </c>
      <c r="BH363" s="649">
        <f t="shared" si="201"/>
        <v>0</v>
      </c>
      <c r="BI363" s="649">
        <f t="shared" si="202"/>
        <v>0</v>
      </c>
      <c r="BJ363" s="650">
        <f t="shared" si="203"/>
        <v>0</v>
      </c>
      <c r="BK363" s="674">
        <v>2.1422923353543801</v>
      </c>
      <c r="BL363" s="674">
        <v>0</v>
      </c>
      <c r="BM363" s="675">
        <v>0</v>
      </c>
      <c r="BN363" s="675">
        <v>0</v>
      </c>
      <c r="BO363" s="662">
        <v>7.5944372477524604</v>
      </c>
      <c r="BP363" s="662">
        <v>1.4557105716077801</v>
      </c>
      <c r="BQ363" s="662">
        <v>1.8638598452853901</v>
      </c>
      <c r="BR363" s="675">
        <v>0</v>
      </c>
      <c r="BS363" s="652">
        <f t="shared" si="204"/>
        <v>13.056300000000009</v>
      </c>
      <c r="BT363" s="650">
        <f t="shared" si="205"/>
        <v>2104738.582608331</v>
      </c>
      <c r="BV363" s="668"/>
      <c r="BW363" s="674"/>
      <c r="BX363" s="674"/>
      <c r="BY363" s="675"/>
      <c r="BZ363" s="675"/>
      <c r="CA363" s="662"/>
      <c r="CB363" s="662"/>
      <c r="CC363" s="662"/>
      <c r="CD363" s="675"/>
      <c r="CF363" s="671"/>
      <c r="CG363" s="661"/>
      <c r="CH363" s="661"/>
      <c r="CI363" s="661"/>
      <c r="CJ363" s="88"/>
      <c r="CK363" s="86"/>
      <c r="CL363" s="86"/>
      <c r="CM363" s="87"/>
      <c r="CN363" s="86"/>
      <c r="CO363" s="86"/>
      <c r="CP363" s="86"/>
      <c r="CQ363" s="87"/>
    </row>
    <row r="364" spans="1:95" ht="17.25" customHeight="1" x14ac:dyDescent="0.25">
      <c r="A364" s="664">
        <v>361</v>
      </c>
      <c r="B364" s="647" t="s">
        <v>369</v>
      </c>
      <c r="C364" s="648" t="s">
        <v>905</v>
      </c>
      <c r="D364" s="653">
        <v>0</v>
      </c>
      <c r="E364" s="654">
        <v>0</v>
      </c>
      <c r="F364" s="567">
        <v>0</v>
      </c>
      <c r="G364" s="567">
        <v>0</v>
      </c>
      <c r="H364" s="569">
        <v>0</v>
      </c>
      <c r="I364" s="654">
        <v>0</v>
      </c>
      <c r="J364" s="567">
        <v>0</v>
      </c>
      <c r="K364" s="567">
        <v>0</v>
      </c>
      <c r="L364" s="569">
        <v>81</v>
      </c>
      <c r="M364" s="655">
        <v>0</v>
      </c>
      <c r="N364" s="656">
        <v>0</v>
      </c>
      <c r="O364" s="649">
        <v>0</v>
      </c>
      <c r="P364" s="649">
        <f t="shared" si="172"/>
        <v>0</v>
      </c>
      <c r="Q364" s="649">
        <f t="shared" si="173"/>
        <v>0</v>
      </c>
      <c r="R364" s="649">
        <f t="shared" si="174"/>
        <v>0</v>
      </c>
      <c r="S364" s="660">
        <v>0</v>
      </c>
      <c r="T364" s="649">
        <f t="shared" si="175"/>
        <v>0</v>
      </c>
      <c r="U364" s="649">
        <f t="shared" si="176"/>
        <v>0</v>
      </c>
      <c r="V364" s="650">
        <f t="shared" si="177"/>
        <v>0</v>
      </c>
      <c r="W364" s="655">
        <v>0</v>
      </c>
      <c r="X364" s="656">
        <v>0</v>
      </c>
      <c r="Y364" s="661">
        <v>0</v>
      </c>
      <c r="Z364" s="649">
        <f t="shared" si="178"/>
        <v>0</v>
      </c>
      <c r="AA364" s="649">
        <f t="shared" si="179"/>
        <v>0</v>
      </c>
      <c r="AB364" s="649">
        <f t="shared" si="180"/>
        <v>0</v>
      </c>
      <c r="AC364" s="661">
        <v>0</v>
      </c>
      <c r="AD364" s="649">
        <f t="shared" si="181"/>
        <v>0</v>
      </c>
      <c r="AE364" s="649">
        <f t="shared" si="182"/>
        <v>0</v>
      </c>
      <c r="AF364" s="650">
        <f t="shared" si="183"/>
        <v>0</v>
      </c>
      <c r="AG364" s="655">
        <v>0</v>
      </c>
      <c r="AH364" s="656">
        <v>0</v>
      </c>
      <c r="AI364" s="661">
        <v>0</v>
      </c>
      <c r="AJ364" s="649">
        <f t="shared" si="184"/>
        <v>0</v>
      </c>
      <c r="AK364" s="649">
        <f t="shared" si="185"/>
        <v>0</v>
      </c>
      <c r="AL364" s="649">
        <f t="shared" si="186"/>
        <v>0</v>
      </c>
      <c r="AM364" s="661">
        <v>0</v>
      </c>
      <c r="AN364" s="649">
        <f t="shared" si="187"/>
        <v>0</v>
      </c>
      <c r="AO364" s="649">
        <f t="shared" si="188"/>
        <v>0</v>
      </c>
      <c r="AP364" s="650">
        <f t="shared" si="189"/>
        <v>0</v>
      </c>
      <c r="AQ364" s="655">
        <v>0</v>
      </c>
      <c r="AR364" s="656">
        <v>0</v>
      </c>
      <c r="AS364" s="661">
        <v>1245678.05958727</v>
      </c>
      <c r="AT364" s="649">
        <f t="shared" si="190"/>
        <v>15378.741476386049</v>
      </c>
      <c r="AU364" s="649">
        <f t="shared" si="191"/>
        <v>0</v>
      </c>
      <c r="AV364" s="649">
        <f t="shared" si="192"/>
        <v>0</v>
      </c>
      <c r="AW364" s="661">
        <v>0</v>
      </c>
      <c r="AX364" s="649">
        <f t="shared" si="193"/>
        <v>0</v>
      </c>
      <c r="AY364" s="649">
        <f t="shared" si="194"/>
        <v>0</v>
      </c>
      <c r="AZ364" s="650">
        <f t="shared" si="195"/>
        <v>0</v>
      </c>
      <c r="BA364" s="651">
        <v>0</v>
      </c>
      <c r="BB364" s="649">
        <f t="shared" si="196"/>
        <v>0</v>
      </c>
      <c r="BC364" s="649">
        <f t="shared" si="197"/>
        <v>0</v>
      </c>
      <c r="BD364" s="649">
        <f t="shared" si="198"/>
        <v>0</v>
      </c>
      <c r="BE364" s="650">
        <f t="shared" si="199"/>
        <v>0</v>
      </c>
      <c r="BF364" s="651">
        <v>0</v>
      </c>
      <c r="BG364" s="649">
        <f t="shared" si="200"/>
        <v>0</v>
      </c>
      <c r="BH364" s="649">
        <f t="shared" si="201"/>
        <v>0</v>
      </c>
      <c r="BI364" s="649">
        <f t="shared" si="202"/>
        <v>0</v>
      </c>
      <c r="BJ364" s="650">
        <f t="shared" si="203"/>
        <v>0</v>
      </c>
      <c r="BK364" s="674">
        <v>0</v>
      </c>
      <c r="BL364" s="674">
        <v>0</v>
      </c>
      <c r="BM364" s="675">
        <v>0</v>
      </c>
      <c r="BN364" s="675">
        <v>0</v>
      </c>
      <c r="BO364" s="662">
        <v>0</v>
      </c>
      <c r="BP364" s="662">
        <v>0</v>
      </c>
      <c r="BQ364" s="662">
        <v>7.7272999999999996</v>
      </c>
      <c r="BR364" s="675">
        <v>0</v>
      </c>
      <c r="BS364" s="652">
        <f t="shared" si="204"/>
        <v>7.7272999999999996</v>
      </c>
      <c r="BT364" s="650">
        <f t="shared" si="205"/>
        <v>1245678.0595872754</v>
      </c>
      <c r="BV364" s="668"/>
      <c r="BW364" s="674"/>
      <c r="BX364" s="674"/>
      <c r="BY364" s="675"/>
      <c r="BZ364" s="675"/>
      <c r="CA364" s="662"/>
      <c r="CB364" s="662"/>
      <c r="CC364" s="662"/>
      <c r="CD364" s="675"/>
      <c r="CF364" s="671"/>
      <c r="CG364" s="661"/>
      <c r="CH364" s="661"/>
      <c r="CI364" s="661"/>
      <c r="CJ364" s="88"/>
      <c r="CK364" s="86"/>
      <c r="CL364" s="86"/>
      <c r="CM364" s="87"/>
      <c r="CN364" s="86"/>
      <c r="CO364" s="86"/>
      <c r="CP364" s="86"/>
      <c r="CQ364" s="87"/>
    </row>
    <row r="365" spans="1:95" ht="17.25" customHeight="1" x14ac:dyDescent="0.25">
      <c r="A365" s="664">
        <v>362</v>
      </c>
      <c r="B365" s="647" t="s">
        <v>956</v>
      </c>
      <c r="C365" s="648" t="s">
        <v>906</v>
      </c>
      <c r="D365" s="653">
        <v>0</v>
      </c>
      <c r="E365" s="654">
        <v>0</v>
      </c>
      <c r="F365" s="567">
        <v>0</v>
      </c>
      <c r="G365" s="567">
        <v>0</v>
      </c>
      <c r="H365" s="569">
        <v>0</v>
      </c>
      <c r="I365" s="654">
        <v>0</v>
      </c>
      <c r="J365" s="567">
        <v>0</v>
      </c>
      <c r="K365" s="567">
        <v>0</v>
      </c>
      <c r="L365" s="569">
        <v>243</v>
      </c>
      <c r="M365" s="655">
        <v>0</v>
      </c>
      <c r="N365" s="656">
        <v>0</v>
      </c>
      <c r="O365" s="649">
        <v>0</v>
      </c>
      <c r="P365" s="649">
        <f t="shared" si="172"/>
        <v>0</v>
      </c>
      <c r="Q365" s="649">
        <f t="shared" si="173"/>
        <v>0</v>
      </c>
      <c r="R365" s="649">
        <f t="shared" si="174"/>
        <v>0</v>
      </c>
      <c r="S365" s="660">
        <v>0</v>
      </c>
      <c r="T365" s="649">
        <f t="shared" si="175"/>
        <v>0</v>
      </c>
      <c r="U365" s="649">
        <f t="shared" si="176"/>
        <v>0</v>
      </c>
      <c r="V365" s="650">
        <f t="shared" si="177"/>
        <v>0</v>
      </c>
      <c r="W365" s="655">
        <v>0</v>
      </c>
      <c r="X365" s="656">
        <v>0</v>
      </c>
      <c r="Y365" s="661">
        <v>0</v>
      </c>
      <c r="Z365" s="649">
        <f t="shared" si="178"/>
        <v>0</v>
      </c>
      <c r="AA365" s="649">
        <f t="shared" si="179"/>
        <v>0</v>
      </c>
      <c r="AB365" s="649">
        <f t="shared" si="180"/>
        <v>0</v>
      </c>
      <c r="AC365" s="661">
        <v>0</v>
      </c>
      <c r="AD365" s="649">
        <f t="shared" si="181"/>
        <v>0</v>
      </c>
      <c r="AE365" s="649">
        <f t="shared" si="182"/>
        <v>0</v>
      </c>
      <c r="AF365" s="650">
        <f t="shared" si="183"/>
        <v>0</v>
      </c>
      <c r="AG365" s="655">
        <v>0</v>
      </c>
      <c r="AH365" s="656">
        <v>0</v>
      </c>
      <c r="AI365" s="661">
        <v>0</v>
      </c>
      <c r="AJ365" s="649">
        <f t="shared" si="184"/>
        <v>0</v>
      </c>
      <c r="AK365" s="649">
        <f t="shared" si="185"/>
        <v>0</v>
      </c>
      <c r="AL365" s="649">
        <f t="shared" si="186"/>
        <v>0</v>
      </c>
      <c r="AM365" s="661">
        <v>0</v>
      </c>
      <c r="AN365" s="649">
        <f t="shared" si="187"/>
        <v>0</v>
      </c>
      <c r="AO365" s="649">
        <f t="shared" si="188"/>
        <v>0</v>
      </c>
      <c r="AP365" s="650">
        <f t="shared" si="189"/>
        <v>0</v>
      </c>
      <c r="AQ365" s="655">
        <v>3</v>
      </c>
      <c r="AR365" s="656">
        <v>0</v>
      </c>
      <c r="AS365" s="661">
        <v>3682708.1520667402</v>
      </c>
      <c r="AT365" s="649">
        <f t="shared" si="190"/>
        <v>15155.177580521564</v>
      </c>
      <c r="AU365" s="649">
        <f t="shared" si="191"/>
        <v>45465.53274156469</v>
      </c>
      <c r="AV365" s="649">
        <f t="shared" si="192"/>
        <v>0</v>
      </c>
      <c r="AW365" s="661">
        <v>0</v>
      </c>
      <c r="AX365" s="649">
        <f t="shared" si="193"/>
        <v>0</v>
      </c>
      <c r="AY365" s="649">
        <f t="shared" si="194"/>
        <v>0</v>
      </c>
      <c r="AZ365" s="650">
        <f t="shared" si="195"/>
        <v>0</v>
      </c>
      <c r="BA365" s="651">
        <v>0</v>
      </c>
      <c r="BB365" s="649">
        <f t="shared" si="196"/>
        <v>0</v>
      </c>
      <c r="BC365" s="649">
        <f t="shared" si="197"/>
        <v>0</v>
      </c>
      <c r="BD365" s="649">
        <f t="shared" si="198"/>
        <v>0</v>
      </c>
      <c r="BE365" s="650">
        <f t="shared" si="199"/>
        <v>0</v>
      </c>
      <c r="BF365" s="651">
        <v>0</v>
      </c>
      <c r="BG365" s="649">
        <f t="shared" si="200"/>
        <v>0</v>
      </c>
      <c r="BH365" s="649">
        <f t="shared" si="201"/>
        <v>0</v>
      </c>
      <c r="BI365" s="649">
        <f t="shared" si="202"/>
        <v>0</v>
      </c>
      <c r="BJ365" s="650">
        <f t="shared" si="203"/>
        <v>0</v>
      </c>
      <c r="BK365" s="674">
        <v>0</v>
      </c>
      <c r="BL365" s="674">
        <v>0</v>
      </c>
      <c r="BM365" s="675">
        <v>0</v>
      </c>
      <c r="BN365" s="675">
        <v>0</v>
      </c>
      <c r="BO365" s="662">
        <v>0</v>
      </c>
      <c r="BP365" s="662">
        <v>0</v>
      </c>
      <c r="BQ365" s="662">
        <v>22.844899999999999</v>
      </c>
      <c r="BR365" s="675">
        <v>0</v>
      </c>
      <c r="BS365" s="652">
        <f t="shared" si="204"/>
        <v>22.844899999999999</v>
      </c>
      <c r="BT365" s="650">
        <f t="shared" si="205"/>
        <v>3682708.1520667435</v>
      </c>
      <c r="BV365" s="668"/>
      <c r="BW365" s="674"/>
      <c r="BX365" s="674"/>
      <c r="BY365" s="675"/>
      <c r="BZ365" s="675"/>
      <c r="CA365" s="662"/>
      <c r="CB365" s="662"/>
      <c r="CC365" s="662"/>
      <c r="CD365" s="675"/>
      <c r="CF365" s="671"/>
      <c r="CG365" s="661"/>
      <c r="CH365" s="661"/>
      <c r="CI365" s="661"/>
      <c r="CJ365" s="88"/>
      <c r="CK365" s="86"/>
      <c r="CL365" s="86"/>
      <c r="CM365" s="87"/>
      <c r="CN365" s="86"/>
      <c r="CO365" s="86"/>
      <c r="CP365" s="86"/>
      <c r="CQ365" s="87"/>
    </row>
    <row r="366" spans="1:95" ht="17.25" customHeight="1" x14ac:dyDescent="0.25">
      <c r="A366" s="664">
        <v>363</v>
      </c>
      <c r="B366" s="647" t="s">
        <v>365</v>
      </c>
      <c r="C366" s="648" t="s">
        <v>907</v>
      </c>
      <c r="D366" s="653">
        <v>0</v>
      </c>
      <c r="E366" s="654">
        <v>0</v>
      </c>
      <c r="F366" s="567">
        <v>0</v>
      </c>
      <c r="G366" s="567">
        <v>0</v>
      </c>
      <c r="H366" s="569">
        <v>0</v>
      </c>
      <c r="I366" s="654">
        <v>48</v>
      </c>
      <c r="J366" s="567">
        <v>0</v>
      </c>
      <c r="K366" s="567">
        <v>133</v>
      </c>
      <c r="L366" s="569">
        <v>20</v>
      </c>
      <c r="M366" s="655">
        <v>0</v>
      </c>
      <c r="N366" s="656">
        <v>0</v>
      </c>
      <c r="O366" s="649">
        <v>536553.38272503903</v>
      </c>
      <c r="P366" s="649">
        <f t="shared" si="172"/>
        <v>11178.195473438313</v>
      </c>
      <c r="Q366" s="649">
        <f t="shared" si="173"/>
        <v>0</v>
      </c>
      <c r="R366" s="649">
        <f t="shared" si="174"/>
        <v>0</v>
      </c>
      <c r="S366" s="660">
        <v>0</v>
      </c>
      <c r="T366" s="649">
        <f t="shared" si="175"/>
        <v>0</v>
      </c>
      <c r="U366" s="649">
        <f t="shared" si="176"/>
        <v>0</v>
      </c>
      <c r="V366" s="650">
        <f t="shared" si="177"/>
        <v>0</v>
      </c>
      <c r="W366" s="655">
        <v>0</v>
      </c>
      <c r="X366" s="656">
        <v>0</v>
      </c>
      <c r="Y366" s="661">
        <v>0</v>
      </c>
      <c r="Z366" s="649">
        <f t="shared" si="178"/>
        <v>0</v>
      </c>
      <c r="AA366" s="649">
        <f t="shared" si="179"/>
        <v>0</v>
      </c>
      <c r="AB366" s="649">
        <f t="shared" si="180"/>
        <v>0</v>
      </c>
      <c r="AC366" s="661">
        <v>0</v>
      </c>
      <c r="AD366" s="649">
        <f t="shared" si="181"/>
        <v>0</v>
      </c>
      <c r="AE366" s="649">
        <f t="shared" si="182"/>
        <v>0</v>
      </c>
      <c r="AF366" s="650">
        <f t="shared" si="183"/>
        <v>0</v>
      </c>
      <c r="AG366" s="655">
        <v>0</v>
      </c>
      <c r="AH366" s="656">
        <v>0</v>
      </c>
      <c r="AI366" s="661">
        <v>1497862.04952289</v>
      </c>
      <c r="AJ366" s="649">
        <f t="shared" si="184"/>
        <v>11262.120673104437</v>
      </c>
      <c r="AK366" s="649">
        <f t="shared" si="185"/>
        <v>0</v>
      </c>
      <c r="AL366" s="649">
        <f t="shared" si="186"/>
        <v>0</v>
      </c>
      <c r="AM366" s="661">
        <v>272802.85887254099</v>
      </c>
      <c r="AN366" s="649">
        <f t="shared" si="187"/>
        <v>2051.1493148311351</v>
      </c>
      <c r="AO366" s="649">
        <f t="shared" si="188"/>
        <v>0</v>
      </c>
      <c r="AP366" s="650">
        <f t="shared" si="189"/>
        <v>0</v>
      </c>
      <c r="AQ366" s="655">
        <v>0</v>
      </c>
      <c r="AR366" s="656">
        <v>0</v>
      </c>
      <c r="AS366" s="661">
        <v>342843.98022412998</v>
      </c>
      <c r="AT366" s="649">
        <f t="shared" si="190"/>
        <v>17142.1990112065</v>
      </c>
      <c r="AU366" s="649">
        <f t="shared" si="191"/>
        <v>0</v>
      </c>
      <c r="AV366" s="649">
        <f t="shared" si="192"/>
        <v>0</v>
      </c>
      <c r="AW366" s="661">
        <v>0</v>
      </c>
      <c r="AX366" s="649">
        <f t="shared" si="193"/>
        <v>0</v>
      </c>
      <c r="AY366" s="649">
        <f t="shared" si="194"/>
        <v>0</v>
      </c>
      <c r="AZ366" s="650">
        <f t="shared" si="195"/>
        <v>0</v>
      </c>
      <c r="BA366" s="651">
        <v>0</v>
      </c>
      <c r="BB366" s="649">
        <f t="shared" si="196"/>
        <v>0</v>
      </c>
      <c r="BC366" s="649">
        <f t="shared" si="197"/>
        <v>0</v>
      </c>
      <c r="BD366" s="649">
        <f t="shared" si="198"/>
        <v>0</v>
      </c>
      <c r="BE366" s="650">
        <f t="shared" si="199"/>
        <v>0</v>
      </c>
      <c r="BF366" s="651">
        <v>0</v>
      </c>
      <c r="BG366" s="649">
        <f t="shared" si="200"/>
        <v>0</v>
      </c>
      <c r="BH366" s="649">
        <f t="shared" si="201"/>
        <v>0</v>
      </c>
      <c r="BI366" s="649">
        <f t="shared" si="202"/>
        <v>0</v>
      </c>
      <c r="BJ366" s="650">
        <f t="shared" si="203"/>
        <v>0</v>
      </c>
      <c r="BK366" s="674">
        <v>3.3283952642666801</v>
      </c>
      <c r="BL366" s="674">
        <v>0</v>
      </c>
      <c r="BM366" s="675">
        <v>0</v>
      </c>
      <c r="BN366" s="675">
        <v>0</v>
      </c>
      <c r="BO366" s="662">
        <v>9.2916699673695593</v>
      </c>
      <c r="BP366" s="662">
        <v>1.69227475361028</v>
      </c>
      <c r="BQ366" s="662">
        <v>2.1267600147534802</v>
      </c>
      <c r="BR366" s="675">
        <v>0</v>
      </c>
      <c r="BS366" s="652">
        <f t="shared" si="204"/>
        <v>16.4391</v>
      </c>
      <c r="BT366" s="650">
        <f t="shared" si="205"/>
        <v>2650062.2713446068</v>
      </c>
      <c r="BV366" s="668"/>
      <c r="BW366" s="674"/>
      <c r="BX366" s="674"/>
      <c r="BY366" s="675"/>
      <c r="BZ366" s="675"/>
      <c r="CA366" s="662"/>
      <c r="CB366" s="662"/>
      <c r="CC366" s="662"/>
      <c r="CD366" s="675"/>
      <c r="CF366" s="671"/>
      <c r="CG366" s="661"/>
      <c r="CH366" s="661"/>
      <c r="CI366" s="661"/>
      <c r="CJ366" s="88"/>
      <c r="CK366" s="86"/>
      <c r="CL366" s="86"/>
      <c r="CM366" s="87"/>
      <c r="CN366" s="86"/>
      <c r="CO366" s="86"/>
      <c r="CP366" s="86"/>
      <c r="CQ366" s="87"/>
    </row>
    <row r="367" spans="1:95" ht="17.25" customHeight="1" x14ac:dyDescent="0.25">
      <c r="A367" s="664">
        <v>365</v>
      </c>
      <c r="B367" s="647" t="s">
        <v>287</v>
      </c>
      <c r="C367" s="648" t="s">
        <v>908</v>
      </c>
      <c r="D367" s="653">
        <v>0</v>
      </c>
      <c r="E367" s="654">
        <v>0</v>
      </c>
      <c r="F367" s="567">
        <v>0</v>
      </c>
      <c r="G367" s="567">
        <v>0</v>
      </c>
      <c r="H367" s="569">
        <v>0</v>
      </c>
      <c r="I367" s="654">
        <v>52</v>
      </c>
      <c r="J367" s="567">
        <v>0</v>
      </c>
      <c r="K367" s="567">
        <v>203</v>
      </c>
      <c r="L367" s="569">
        <v>0</v>
      </c>
      <c r="M367" s="655">
        <v>0</v>
      </c>
      <c r="N367" s="656">
        <v>0</v>
      </c>
      <c r="O367" s="649">
        <v>527378.80062765302</v>
      </c>
      <c r="P367" s="649">
        <f t="shared" si="172"/>
        <v>10141.900012070251</v>
      </c>
      <c r="Q367" s="649">
        <f t="shared" si="173"/>
        <v>0</v>
      </c>
      <c r="R367" s="649">
        <f t="shared" si="174"/>
        <v>0</v>
      </c>
      <c r="S367" s="662">
        <v>37744.174243857</v>
      </c>
      <c r="T367" s="649">
        <f t="shared" si="175"/>
        <v>725.84950468955765</v>
      </c>
      <c r="U367" s="649">
        <f t="shared" si="176"/>
        <v>0</v>
      </c>
      <c r="V367" s="650">
        <f t="shared" si="177"/>
        <v>0</v>
      </c>
      <c r="W367" s="655">
        <v>0</v>
      </c>
      <c r="X367" s="656">
        <v>0</v>
      </c>
      <c r="Y367" s="662">
        <v>0</v>
      </c>
      <c r="Z367" s="649">
        <f t="shared" si="178"/>
        <v>0</v>
      </c>
      <c r="AA367" s="649">
        <f t="shared" si="179"/>
        <v>0</v>
      </c>
      <c r="AB367" s="649">
        <f t="shared" si="180"/>
        <v>0</v>
      </c>
      <c r="AC367" s="662">
        <v>0</v>
      </c>
      <c r="AD367" s="649">
        <f t="shared" si="181"/>
        <v>0</v>
      </c>
      <c r="AE367" s="649">
        <f t="shared" si="182"/>
        <v>0</v>
      </c>
      <c r="AF367" s="650">
        <f t="shared" si="183"/>
        <v>0</v>
      </c>
      <c r="AG367" s="655">
        <v>2</v>
      </c>
      <c r="AH367" s="656">
        <v>0</v>
      </c>
      <c r="AI367" s="662">
        <v>2533634.9643572099</v>
      </c>
      <c r="AJ367" s="649">
        <f t="shared" si="184"/>
        <v>12480.960415552758</v>
      </c>
      <c r="AK367" s="649">
        <f t="shared" si="185"/>
        <v>24961.920831105515</v>
      </c>
      <c r="AL367" s="649">
        <f t="shared" si="186"/>
        <v>0</v>
      </c>
      <c r="AM367" s="662">
        <v>537087.96963249205</v>
      </c>
      <c r="AN367" s="649">
        <f t="shared" si="187"/>
        <v>2645.7535449876455</v>
      </c>
      <c r="AO367" s="649">
        <f t="shared" si="188"/>
        <v>5291.5070899752909</v>
      </c>
      <c r="AP367" s="650">
        <f t="shared" si="189"/>
        <v>0</v>
      </c>
      <c r="AQ367" s="655">
        <v>0</v>
      </c>
      <c r="AR367" s="656">
        <v>0</v>
      </c>
      <c r="AS367" s="662">
        <v>0</v>
      </c>
      <c r="AT367" s="649">
        <f t="shared" si="190"/>
        <v>0</v>
      </c>
      <c r="AU367" s="649">
        <f t="shared" si="191"/>
        <v>0</v>
      </c>
      <c r="AV367" s="649">
        <f t="shared" si="192"/>
        <v>0</v>
      </c>
      <c r="AW367" s="662">
        <v>0</v>
      </c>
      <c r="AX367" s="649">
        <f t="shared" si="193"/>
        <v>0</v>
      </c>
      <c r="AY367" s="649">
        <f t="shared" si="194"/>
        <v>0</v>
      </c>
      <c r="AZ367" s="650">
        <f t="shared" si="195"/>
        <v>0</v>
      </c>
      <c r="BA367" s="651">
        <v>0</v>
      </c>
      <c r="BB367" s="649">
        <f t="shared" si="196"/>
        <v>0</v>
      </c>
      <c r="BC367" s="649">
        <f t="shared" si="197"/>
        <v>0</v>
      </c>
      <c r="BD367" s="649">
        <f t="shared" si="198"/>
        <v>0</v>
      </c>
      <c r="BE367" s="650">
        <f t="shared" si="199"/>
        <v>0</v>
      </c>
      <c r="BF367" s="651">
        <v>0</v>
      </c>
      <c r="BG367" s="649">
        <f t="shared" si="200"/>
        <v>0</v>
      </c>
      <c r="BH367" s="649">
        <f t="shared" si="201"/>
        <v>0</v>
      </c>
      <c r="BI367" s="649">
        <f t="shared" si="202"/>
        <v>0</v>
      </c>
      <c r="BJ367" s="650">
        <f t="shared" si="203"/>
        <v>0</v>
      </c>
      <c r="BK367" s="674">
        <v>3.2714826874612299</v>
      </c>
      <c r="BL367" s="674">
        <v>0.23413799046215</v>
      </c>
      <c r="BM367" s="675">
        <v>0</v>
      </c>
      <c r="BN367" s="675">
        <v>0</v>
      </c>
      <c r="BO367" s="662">
        <v>15.7168678611585</v>
      </c>
      <c r="BP367" s="662">
        <v>3.3317114609181102</v>
      </c>
      <c r="BQ367" s="662">
        <v>0</v>
      </c>
      <c r="BR367" s="675">
        <v>0</v>
      </c>
      <c r="BS367" s="652">
        <f t="shared" si="204"/>
        <v>22.554199999999991</v>
      </c>
      <c r="BT367" s="650">
        <f t="shared" si="205"/>
        <v>3635845.9088612213</v>
      </c>
      <c r="BV367" s="668"/>
      <c r="BW367" s="674"/>
      <c r="BX367" s="674"/>
      <c r="BY367" s="675"/>
      <c r="BZ367" s="675"/>
      <c r="CA367" s="662"/>
      <c r="CB367" s="662"/>
      <c r="CC367" s="662"/>
      <c r="CD367" s="675"/>
      <c r="CF367" s="671"/>
      <c r="CG367" s="661"/>
      <c r="CH367" s="661"/>
      <c r="CI367" s="661"/>
      <c r="CJ367" s="88"/>
      <c r="CK367" s="86"/>
      <c r="CL367" s="86"/>
      <c r="CM367" s="87"/>
      <c r="CN367" s="86"/>
      <c r="CO367" s="86"/>
      <c r="CP367" s="86"/>
      <c r="CQ367" s="87"/>
    </row>
    <row r="368" spans="1:95" ht="17.25" customHeight="1" x14ac:dyDescent="0.25">
      <c r="A368" s="664">
        <v>366</v>
      </c>
      <c r="B368" s="647" t="s">
        <v>355</v>
      </c>
      <c r="C368" s="648" t="s">
        <v>909</v>
      </c>
      <c r="D368" s="653">
        <v>0</v>
      </c>
      <c r="E368" s="654">
        <v>0</v>
      </c>
      <c r="F368" s="567">
        <v>0</v>
      </c>
      <c r="G368" s="567">
        <v>0</v>
      </c>
      <c r="H368" s="569">
        <v>0</v>
      </c>
      <c r="I368" s="654">
        <v>94</v>
      </c>
      <c r="J368" s="567">
        <v>0</v>
      </c>
      <c r="K368" s="567">
        <v>346</v>
      </c>
      <c r="L368" s="569">
        <v>194</v>
      </c>
      <c r="M368" s="655">
        <v>5</v>
      </c>
      <c r="N368" s="656">
        <v>0</v>
      </c>
      <c r="O368" s="649">
        <v>886498.66094778001</v>
      </c>
      <c r="P368" s="649">
        <f t="shared" si="172"/>
        <v>9430.836818593405</v>
      </c>
      <c r="Q368" s="649">
        <f t="shared" si="173"/>
        <v>47154.184092967029</v>
      </c>
      <c r="R368" s="649">
        <f t="shared" si="174"/>
        <v>0</v>
      </c>
      <c r="S368" s="660">
        <v>0</v>
      </c>
      <c r="T368" s="649">
        <f t="shared" si="175"/>
        <v>0</v>
      </c>
      <c r="U368" s="649">
        <f t="shared" si="176"/>
        <v>0</v>
      </c>
      <c r="V368" s="650">
        <f t="shared" si="177"/>
        <v>0</v>
      </c>
      <c r="W368" s="655">
        <v>0</v>
      </c>
      <c r="X368" s="656">
        <v>0</v>
      </c>
      <c r="Y368" s="661">
        <v>0</v>
      </c>
      <c r="Z368" s="649">
        <f t="shared" si="178"/>
        <v>0</v>
      </c>
      <c r="AA368" s="649">
        <f t="shared" si="179"/>
        <v>0</v>
      </c>
      <c r="AB368" s="649">
        <f t="shared" si="180"/>
        <v>0</v>
      </c>
      <c r="AC368" s="661">
        <v>0</v>
      </c>
      <c r="AD368" s="649">
        <f t="shared" si="181"/>
        <v>0</v>
      </c>
      <c r="AE368" s="649">
        <f t="shared" si="182"/>
        <v>0</v>
      </c>
      <c r="AF368" s="650">
        <f t="shared" si="183"/>
        <v>0</v>
      </c>
      <c r="AG368" s="655">
        <v>12</v>
      </c>
      <c r="AH368" s="656">
        <v>0</v>
      </c>
      <c r="AI368" s="661">
        <v>3805529.0333758802</v>
      </c>
      <c r="AJ368" s="649">
        <f t="shared" si="184"/>
        <v>10998.638824785781</v>
      </c>
      <c r="AK368" s="649">
        <f t="shared" si="185"/>
        <v>131983.66589742937</v>
      </c>
      <c r="AL368" s="649">
        <f t="shared" si="186"/>
        <v>0</v>
      </c>
      <c r="AM368" s="661">
        <v>1150120.29612292</v>
      </c>
      <c r="AN368" s="649">
        <f t="shared" si="187"/>
        <v>3324.0470986211562</v>
      </c>
      <c r="AO368" s="649">
        <f t="shared" si="188"/>
        <v>39888.565183453873</v>
      </c>
      <c r="AP368" s="650">
        <f t="shared" si="189"/>
        <v>0</v>
      </c>
      <c r="AQ368" s="655">
        <v>7</v>
      </c>
      <c r="AR368" s="656">
        <v>0</v>
      </c>
      <c r="AS368" s="661">
        <v>2626945.4991544699</v>
      </c>
      <c r="AT368" s="649">
        <f t="shared" si="190"/>
        <v>13540.956181208609</v>
      </c>
      <c r="AU368" s="649">
        <f t="shared" si="191"/>
        <v>94786.693268460265</v>
      </c>
      <c r="AV368" s="649">
        <f t="shared" si="192"/>
        <v>0</v>
      </c>
      <c r="AW368" s="661">
        <v>41586.387388645002</v>
      </c>
      <c r="AX368" s="649">
        <f t="shared" si="193"/>
        <v>214.36282159095362</v>
      </c>
      <c r="AY368" s="649">
        <f t="shared" si="194"/>
        <v>1500.5397511366752</v>
      </c>
      <c r="AZ368" s="650">
        <f t="shared" si="195"/>
        <v>0</v>
      </c>
      <c r="BA368" s="651">
        <v>0</v>
      </c>
      <c r="BB368" s="649">
        <f t="shared" si="196"/>
        <v>0</v>
      </c>
      <c r="BC368" s="649">
        <f t="shared" si="197"/>
        <v>0</v>
      </c>
      <c r="BD368" s="649">
        <f t="shared" si="198"/>
        <v>0</v>
      </c>
      <c r="BE368" s="650">
        <f t="shared" si="199"/>
        <v>0</v>
      </c>
      <c r="BF368" s="651">
        <v>0</v>
      </c>
      <c r="BG368" s="649">
        <f t="shared" si="200"/>
        <v>0</v>
      </c>
      <c r="BH368" s="649">
        <f t="shared" si="201"/>
        <v>0</v>
      </c>
      <c r="BI368" s="649">
        <f t="shared" si="202"/>
        <v>0</v>
      </c>
      <c r="BJ368" s="650">
        <f t="shared" si="203"/>
        <v>0</v>
      </c>
      <c r="BK368" s="674">
        <v>5.4992066770538202</v>
      </c>
      <c r="BL368" s="674">
        <v>0</v>
      </c>
      <c r="BM368" s="675">
        <v>0</v>
      </c>
      <c r="BN368" s="675">
        <v>0</v>
      </c>
      <c r="BO368" s="662">
        <v>23.606793322946199</v>
      </c>
      <c r="BP368" s="662">
        <v>7.1345276540996903</v>
      </c>
      <c r="BQ368" s="662">
        <v>16.2957</v>
      </c>
      <c r="BR368" s="675">
        <v>0.25797234590030999</v>
      </c>
      <c r="BS368" s="652">
        <f t="shared" si="204"/>
        <v>52.794200000000018</v>
      </c>
      <c r="BT368" s="650">
        <f t="shared" si="205"/>
        <v>8510679.8769897074</v>
      </c>
      <c r="BV368" s="668"/>
      <c r="BW368" s="674"/>
      <c r="BX368" s="674"/>
      <c r="BY368" s="675"/>
      <c r="BZ368" s="675"/>
      <c r="CA368" s="662"/>
      <c r="CB368" s="662"/>
      <c r="CC368" s="662"/>
      <c r="CD368" s="675"/>
      <c r="CF368" s="671"/>
      <c r="CG368" s="661"/>
      <c r="CH368" s="661"/>
      <c r="CI368" s="661"/>
      <c r="CJ368" s="88"/>
      <c r="CK368" s="86"/>
      <c r="CL368" s="86"/>
      <c r="CM368" s="87"/>
      <c r="CN368" s="86"/>
      <c r="CO368" s="86"/>
      <c r="CP368" s="86"/>
      <c r="CQ368" s="87"/>
    </row>
    <row r="369" spans="1:95" ht="17.25" customHeight="1" x14ac:dyDescent="0.25">
      <c r="A369" s="664">
        <v>367</v>
      </c>
      <c r="B369" s="647" t="s">
        <v>356</v>
      </c>
      <c r="C369" s="648" t="s">
        <v>910</v>
      </c>
      <c r="D369" s="653">
        <v>0</v>
      </c>
      <c r="E369" s="654">
        <v>0</v>
      </c>
      <c r="F369" s="567">
        <v>0</v>
      </c>
      <c r="G369" s="567">
        <v>0</v>
      </c>
      <c r="H369" s="569">
        <v>0</v>
      </c>
      <c r="I369" s="654">
        <v>0</v>
      </c>
      <c r="J369" s="567">
        <v>0</v>
      </c>
      <c r="K369" s="567">
        <v>0</v>
      </c>
      <c r="L369" s="569">
        <v>368</v>
      </c>
      <c r="M369" s="655">
        <v>0</v>
      </c>
      <c r="N369" s="656">
        <v>0</v>
      </c>
      <c r="O369" s="649">
        <v>0</v>
      </c>
      <c r="P369" s="649">
        <f t="shared" si="172"/>
        <v>0</v>
      </c>
      <c r="Q369" s="649">
        <f t="shared" si="173"/>
        <v>0</v>
      </c>
      <c r="R369" s="649">
        <f t="shared" si="174"/>
        <v>0</v>
      </c>
      <c r="S369" s="660">
        <v>0</v>
      </c>
      <c r="T369" s="649">
        <f t="shared" si="175"/>
        <v>0</v>
      </c>
      <c r="U369" s="649">
        <f t="shared" si="176"/>
        <v>0</v>
      </c>
      <c r="V369" s="650">
        <f t="shared" si="177"/>
        <v>0</v>
      </c>
      <c r="W369" s="655">
        <v>0</v>
      </c>
      <c r="X369" s="656">
        <v>0</v>
      </c>
      <c r="Y369" s="661">
        <v>0</v>
      </c>
      <c r="Z369" s="649">
        <f t="shared" si="178"/>
        <v>0</v>
      </c>
      <c r="AA369" s="649">
        <f t="shared" si="179"/>
        <v>0</v>
      </c>
      <c r="AB369" s="649">
        <f t="shared" si="180"/>
        <v>0</v>
      </c>
      <c r="AC369" s="661">
        <v>0</v>
      </c>
      <c r="AD369" s="649">
        <f t="shared" si="181"/>
        <v>0</v>
      </c>
      <c r="AE369" s="649">
        <f t="shared" si="182"/>
        <v>0</v>
      </c>
      <c r="AF369" s="650">
        <f t="shared" si="183"/>
        <v>0</v>
      </c>
      <c r="AG369" s="655">
        <v>0</v>
      </c>
      <c r="AH369" s="656">
        <v>0</v>
      </c>
      <c r="AI369" s="661">
        <v>0</v>
      </c>
      <c r="AJ369" s="649">
        <f t="shared" si="184"/>
        <v>0</v>
      </c>
      <c r="AK369" s="649">
        <f t="shared" si="185"/>
        <v>0</v>
      </c>
      <c r="AL369" s="649">
        <f t="shared" si="186"/>
        <v>0</v>
      </c>
      <c r="AM369" s="661">
        <v>316769.37901324598</v>
      </c>
      <c r="AN369" s="649">
        <f t="shared" si="187"/>
        <v>0</v>
      </c>
      <c r="AO369" s="649">
        <f t="shared" si="188"/>
        <v>0</v>
      </c>
      <c r="AP369" s="650">
        <f t="shared" si="189"/>
        <v>0</v>
      </c>
      <c r="AQ369" s="655">
        <v>3</v>
      </c>
      <c r="AR369" s="656">
        <v>0</v>
      </c>
      <c r="AS369" s="661">
        <v>5479738.1978388103</v>
      </c>
      <c r="AT369" s="649">
        <f t="shared" si="190"/>
        <v>14890.592928909811</v>
      </c>
      <c r="AU369" s="649">
        <f t="shared" si="191"/>
        <v>44671.778786729432</v>
      </c>
      <c r="AV369" s="649">
        <f t="shared" si="192"/>
        <v>0</v>
      </c>
      <c r="AW369" s="661">
        <v>48731.088298349998</v>
      </c>
      <c r="AX369" s="649">
        <f t="shared" si="193"/>
        <v>132.42143559334238</v>
      </c>
      <c r="AY369" s="649">
        <f t="shared" si="194"/>
        <v>397.26430678002714</v>
      </c>
      <c r="AZ369" s="650">
        <f t="shared" si="195"/>
        <v>0</v>
      </c>
      <c r="BA369" s="651">
        <v>0</v>
      </c>
      <c r="BB369" s="649">
        <f t="shared" si="196"/>
        <v>0</v>
      </c>
      <c r="BC369" s="649">
        <f t="shared" si="197"/>
        <v>0</v>
      </c>
      <c r="BD369" s="649">
        <f t="shared" si="198"/>
        <v>0</v>
      </c>
      <c r="BE369" s="650">
        <f t="shared" si="199"/>
        <v>0</v>
      </c>
      <c r="BF369" s="651">
        <v>0</v>
      </c>
      <c r="BG369" s="649">
        <f t="shared" si="200"/>
        <v>0</v>
      </c>
      <c r="BH369" s="649">
        <f t="shared" si="201"/>
        <v>0</v>
      </c>
      <c r="BI369" s="649">
        <f t="shared" si="202"/>
        <v>0</v>
      </c>
      <c r="BJ369" s="650">
        <f t="shared" si="203"/>
        <v>0</v>
      </c>
      <c r="BK369" s="674">
        <v>0</v>
      </c>
      <c r="BL369" s="674">
        <v>0</v>
      </c>
      <c r="BM369" s="675">
        <v>0</v>
      </c>
      <c r="BN369" s="675">
        <v>0</v>
      </c>
      <c r="BO369" s="662">
        <v>0</v>
      </c>
      <c r="BP369" s="662">
        <v>1.9650117489105201</v>
      </c>
      <c r="BQ369" s="662">
        <v>33.9923952663896</v>
      </c>
      <c r="BR369" s="675">
        <v>0.30229298469992</v>
      </c>
      <c r="BS369" s="652">
        <f t="shared" si="204"/>
        <v>36.259700000000038</v>
      </c>
      <c r="BT369" s="650">
        <f t="shared" si="205"/>
        <v>5845238.6651504124</v>
      </c>
      <c r="BV369" s="668"/>
      <c r="BW369" s="674"/>
      <c r="BX369" s="674"/>
      <c r="BY369" s="675"/>
      <c r="BZ369" s="675"/>
      <c r="CA369" s="662"/>
      <c r="CB369" s="662"/>
      <c r="CC369" s="662"/>
      <c r="CD369" s="675"/>
      <c r="CF369" s="671"/>
      <c r="CG369" s="661"/>
      <c r="CH369" s="661"/>
      <c r="CI369" s="661"/>
      <c r="CJ369" s="88"/>
      <c r="CK369" s="86"/>
      <c r="CL369" s="86"/>
      <c r="CM369" s="87"/>
      <c r="CN369" s="86"/>
      <c r="CO369" s="86"/>
      <c r="CP369" s="86"/>
      <c r="CQ369" s="87"/>
    </row>
    <row r="370" spans="1:95" ht="17.25" customHeight="1" x14ac:dyDescent="0.25">
      <c r="A370" s="664">
        <v>368</v>
      </c>
      <c r="B370" s="647" t="s">
        <v>347</v>
      </c>
      <c r="C370" s="648" t="s">
        <v>911</v>
      </c>
      <c r="D370" s="653">
        <v>0</v>
      </c>
      <c r="E370" s="654">
        <v>0</v>
      </c>
      <c r="F370" s="567">
        <v>0</v>
      </c>
      <c r="G370" s="567">
        <v>0</v>
      </c>
      <c r="H370" s="569">
        <v>0</v>
      </c>
      <c r="I370" s="654">
        <v>0</v>
      </c>
      <c r="J370" s="567">
        <v>0</v>
      </c>
      <c r="K370" s="567">
        <v>0</v>
      </c>
      <c r="L370" s="569">
        <v>211</v>
      </c>
      <c r="M370" s="655">
        <v>0</v>
      </c>
      <c r="N370" s="656">
        <v>0</v>
      </c>
      <c r="O370" s="649">
        <v>0</v>
      </c>
      <c r="P370" s="649">
        <f t="shared" si="172"/>
        <v>0</v>
      </c>
      <c r="Q370" s="649">
        <f t="shared" si="173"/>
        <v>0</v>
      </c>
      <c r="R370" s="649">
        <f t="shared" si="174"/>
        <v>0</v>
      </c>
      <c r="S370" s="660">
        <v>0</v>
      </c>
      <c r="T370" s="649">
        <f t="shared" si="175"/>
        <v>0</v>
      </c>
      <c r="U370" s="649">
        <f t="shared" si="176"/>
        <v>0</v>
      </c>
      <c r="V370" s="650">
        <f t="shared" si="177"/>
        <v>0</v>
      </c>
      <c r="W370" s="655">
        <v>0</v>
      </c>
      <c r="X370" s="656">
        <v>0</v>
      </c>
      <c r="Y370" s="661">
        <v>0</v>
      </c>
      <c r="Z370" s="649">
        <f t="shared" si="178"/>
        <v>0</v>
      </c>
      <c r="AA370" s="649">
        <f t="shared" si="179"/>
        <v>0</v>
      </c>
      <c r="AB370" s="649">
        <f t="shared" si="180"/>
        <v>0</v>
      </c>
      <c r="AC370" s="661">
        <v>0</v>
      </c>
      <c r="AD370" s="649">
        <f t="shared" si="181"/>
        <v>0</v>
      </c>
      <c r="AE370" s="649">
        <f t="shared" si="182"/>
        <v>0</v>
      </c>
      <c r="AF370" s="650">
        <f t="shared" si="183"/>
        <v>0</v>
      </c>
      <c r="AG370" s="655">
        <v>0</v>
      </c>
      <c r="AH370" s="656">
        <v>0</v>
      </c>
      <c r="AI370" s="661">
        <v>0</v>
      </c>
      <c r="AJ370" s="649">
        <f t="shared" si="184"/>
        <v>0</v>
      </c>
      <c r="AK370" s="649">
        <f t="shared" si="185"/>
        <v>0</v>
      </c>
      <c r="AL370" s="649">
        <f t="shared" si="186"/>
        <v>0</v>
      </c>
      <c r="AM370" s="661">
        <v>0</v>
      </c>
      <c r="AN370" s="649">
        <f t="shared" si="187"/>
        <v>0</v>
      </c>
      <c r="AO370" s="649">
        <f t="shared" si="188"/>
        <v>0</v>
      </c>
      <c r="AP370" s="650">
        <f t="shared" si="189"/>
        <v>0</v>
      </c>
      <c r="AQ370" s="655">
        <v>6</v>
      </c>
      <c r="AR370" s="656">
        <v>0</v>
      </c>
      <c r="AS370" s="661">
        <v>2841025.5093950299</v>
      </c>
      <c r="AT370" s="649">
        <f t="shared" si="190"/>
        <v>13464.575873910095</v>
      </c>
      <c r="AU370" s="649">
        <f t="shared" si="191"/>
        <v>80787.455243460572</v>
      </c>
      <c r="AV370" s="649">
        <f t="shared" si="192"/>
        <v>0</v>
      </c>
      <c r="AW370" s="661">
        <v>0</v>
      </c>
      <c r="AX370" s="649">
        <f t="shared" si="193"/>
        <v>0</v>
      </c>
      <c r="AY370" s="649">
        <f t="shared" si="194"/>
        <v>0</v>
      </c>
      <c r="AZ370" s="650">
        <f t="shared" si="195"/>
        <v>0</v>
      </c>
      <c r="BA370" s="651">
        <v>0</v>
      </c>
      <c r="BB370" s="649">
        <f t="shared" si="196"/>
        <v>0</v>
      </c>
      <c r="BC370" s="649">
        <f t="shared" si="197"/>
        <v>0</v>
      </c>
      <c r="BD370" s="649">
        <f t="shared" si="198"/>
        <v>0</v>
      </c>
      <c r="BE370" s="650">
        <f t="shared" si="199"/>
        <v>0</v>
      </c>
      <c r="BF370" s="651">
        <v>0</v>
      </c>
      <c r="BG370" s="649">
        <f t="shared" si="200"/>
        <v>0</v>
      </c>
      <c r="BH370" s="649">
        <f t="shared" si="201"/>
        <v>0</v>
      </c>
      <c r="BI370" s="649">
        <f t="shared" si="202"/>
        <v>0</v>
      </c>
      <c r="BJ370" s="650">
        <f t="shared" si="203"/>
        <v>0</v>
      </c>
      <c r="BK370" s="674">
        <v>0</v>
      </c>
      <c r="BL370" s="674">
        <v>0</v>
      </c>
      <c r="BM370" s="675">
        <v>0</v>
      </c>
      <c r="BN370" s="675">
        <v>0</v>
      </c>
      <c r="BO370" s="662">
        <v>0</v>
      </c>
      <c r="BP370" s="662">
        <v>0</v>
      </c>
      <c r="BQ370" s="662">
        <v>17.623699999999999</v>
      </c>
      <c r="BR370" s="675">
        <v>0</v>
      </c>
      <c r="BS370" s="652">
        <f t="shared" si="204"/>
        <v>17.623699999999999</v>
      </c>
      <c r="BT370" s="650">
        <f t="shared" si="205"/>
        <v>2841025.5093950364</v>
      </c>
      <c r="BV370" s="668"/>
      <c r="BW370" s="674"/>
      <c r="BX370" s="674"/>
      <c r="BY370" s="675"/>
      <c r="BZ370" s="675"/>
      <c r="CA370" s="662"/>
      <c r="CB370" s="662"/>
      <c r="CC370" s="662"/>
      <c r="CD370" s="675"/>
      <c r="CF370" s="671"/>
      <c r="CG370" s="661"/>
      <c r="CH370" s="661"/>
      <c r="CI370" s="661"/>
      <c r="CJ370" s="88"/>
      <c r="CK370" s="86"/>
      <c r="CL370" s="86"/>
      <c r="CM370" s="87"/>
      <c r="CN370" s="86"/>
      <c r="CO370" s="86"/>
      <c r="CP370" s="86"/>
      <c r="CQ370" s="87"/>
    </row>
    <row r="371" spans="1:95" ht="17.25" customHeight="1" x14ac:dyDescent="0.25">
      <c r="A371" s="664">
        <v>369</v>
      </c>
      <c r="B371" s="647" t="s">
        <v>348</v>
      </c>
      <c r="C371" s="648" t="s">
        <v>912</v>
      </c>
      <c r="D371" s="653">
        <v>0</v>
      </c>
      <c r="E371" s="654">
        <v>0</v>
      </c>
      <c r="F371" s="567">
        <v>0</v>
      </c>
      <c r="G371" s="567">
        <v>0</v>
      </c>
      <c r="H371" s="569">
        <v>0</v>
      </c>
      <c r="I371" s="654">
        <v>0</v>
      </c>
      <c r="J371" s="567">
        <v>22</v>
      </c>
      <c r="K371" s="567">
        <v>12</v>
      </c>
      <c r="L371" s="569">
        <v>0</v>
      </c>
      <c r="M371" s="655">
        <v>0</v>
      </c>
      <c r="N371" s="656">
        <v>0</v>
      </c>
      <c r="O371" s="649">
        <v>0</v>
      </c>
      <c r="P371" s="649">
        <f t="shared" si="172"/>
        <v>0</v>
      </c>
      <c r="Q371" s="649">
        <f t="shared" si="173"/>
        <v>0</v>
      </c>
      <c r="R371" s="649">
        <f t="shared" si="174"/>
        <v>0</v>
      </c>
      <c r="S371" s="660">
        <v>0</v>
      </c>
      <c r="T371" s="649">
        <f t="shared" si="175"/>
        <v>0</v>
      </c>
      <c r="U371" s="649">
        <f t="shared" si="176"/>
        <v>0</v>
      </c>
      <c r="V371" s="650">
        <f t="shared" si="177"/>
        <v>0</v>
      </c>
      <c r="W371" s="655">
        <v>0</v>
      </c>
      <c r="X371" s="656">
        <v>0</v>
      </c>
      <c r="Y371" s="661">
        <v>259359.36018745601</v>
      </c>
      <c r="Z371" s="649">
        <f t="shared" si="178"/>
        <v>11789.061826702546</v>
      </c>
      <c r="AA371" s="649">
        <f t="shared" si="179"/>
        <v>0</v>
      </c>
      <c r="AB371" s="649">
        <f t="shared" si="180"/>
        <v>0</v>
      </c>
      <c r="AC371" s="661">
        <v>0</v>
      </c>
      <c r="AD371" s="649">
        <f t="shared" si="181"/>
        <v>0</v>
      </c>
      <c r="AE371" s="649">
        <f t="shared" si="182"/>
        <v>0</v>
      </c>
      <c r="AF371" s="650">
        <f t="shared" si="183"/>
        <v>0</v>
      </c>
      <c r="AG371" s="655">
        <v>0</v>
      </c>
      <c r="AH371" s="656">
        <v>0</v>
      </c>
      <c r="AI371" s="661">
        <v>249801.758747844</v>
      </c>
      <c r="AJ371" s="649">
        <f t="shared" si="184"/>
        <v>20816.813228987001</v>
      </c>
      <c r="AK371" s="649">
        <f t="shared" si="185"/>
        <v>0</v>
      </c>
      <c r="AL371" s="649">
        <f t="shared" si="186"/>
        <v>0</v>
      </c>
      <c r="AM371" s="661">
        <v>86232.789063564996</v>
      </c>
      <c r="AN371" s="649">
        <f t="shared" si="187"/>
        <v>7186.0657552970833</v>
      </c>
      <c r="AO371" s="649">
        <f t="shared" si="188"/>
        <v>0</v>
      </c>
      <c r="AP371" s="650">
        <f t="shared" si="189"/>
        <v>0</v>
      </c>
      <c r="AQ371" s="655">
        <v>0</v>
      </c>
      <c r="AR371" s="656">
        <v>0</v>
      </c>
      <c r="AS371" s="661">
        <v>0</v>
      </c>
      <c r="AT371" s="649">
        <f t="shared" si="190"/>
        <v>0</v>
      </c>
      <c r="AU371" s="649">
        <f t="shared" si="191"/>
        <v>0</v>
      </c>
      <c r="AV371" s="649">
        <f t="shared" si="192"/>
        <v>0</v>
      </c>
      <c r="AW371" s="661">
        <v>0</v>
      </c>
      <c r="AX371" s="649">
        <f t="shared" si="193"/>
        <v>0</v>
      </c>
      <c r="AY371" s="649">
        <f t="shared" si="194"/>
        <v>0</v>
      </c>
      <c r="AZ371" s="650">
        <f t="shared" si="195"/>
        <v>0</v>
      </c>
      <c r="BA371" s="651">
        <v>0</v>
      </c>
      <c r="BB371" s="649">
        <f t="shared" si="196"/>
        <v>0</v>
      </c>
      <c r="BC371" s="649">
        <f t="shared" si="197"/>
        <v>0</v>
      </c>
      <c r="BD371" s="649">
        <f t="shared" si="198"/>
        <v>0</v>
      </c>
      <c r="BE371" s="650">
        <f t="shared" si="199"/>
        <v>0</v>
      </c>
      <c r="BF371" s="651">
        <v>0</v>
      </c>
      <c r="BG371" s="649">
        <f t="shared" si="200"/>
        <v>0</v>
      </c>
      <c r="BH371" s="649">
        <f t="shared" si="201"/>
        <v>0</v>
      </c>
      <c r="BI371" s="649">
        <f t="shared" si="202"/>
        <v>0</v>
      </c>
      <c r="BJ371" s="650">
        <f t="shared" si="203"/>
        <v>0</v>
      </c>
      <c r="BK371" s="674">
        <v>0</v>
      </c>
      <c r="BL371" s="674">
        <v>0</v>
      </c>
      <c r="BM371" s="675">
        <v>1.60888085693711</v>
      </c>
      <c r="BN371" s="675">
        <v>0</v>
      </c>
      <c r="BO371" s="662">
        <v>1.54959230076812</v>
      </c>
      <c r="BP371" s="662">
        <v>0.53492684229475995</v>
      </c>
      <c r="BQ371" s="662">
        <v>0</v>
      </c>
      <c r="BR371" s="675">
        <v>0</v>
      </c>
      <c r="BS371" s="652">
        <f t="shared" si="204"/>
        <v>3.6933999999999898</v>
      </c>
      <c r="BT371" s="650">
        <f t="shared" si="205"/>
        <v>595393.90799886512</v>
      </c>
      <c r="BV371" s="668"/>
      <c r="BW371" s="674"/>
      <c r="BX371" s="674"/>
      <c r="BY371" s="675"/>
      <c r="BZ371" s="675"/>
      <c r="CA371" s="662"/>
      <c r="CB371" s="662"/>
      <c r="CC371" s="662"/>
      <c r="CD371" s="675"/>
      <c r="CF371" s="671"/>
      <c r="CG371" s="661"/>
      <c r="CH371" s="661"/>
      <c r="CI371" s="661"/>
      <c r="CJ371" s="88"/>
      <c r="CK371" s="86"/>
      <c r="CL371" s="86"/>
      <c r="CM371" s="87"/>
      <c r="CN371" s="86"/>
      <c r="CO371" s="86"/>
      <c r="CP371" s="86"/>
      <c r="CQ371" s="87"/>
    </row>
    <row r="372" spans="1:95" ht="17.25" customHeight="1" x14ac:dyDescent="0.25">
      <c r="A372" s="664">
        <v>370</v>
      </c>
      <c r="B372" s="647" t="s">
        <v>364</v>
      </c>
      <c r="C372" s="648" t="s">
        <v>913</v>
      </c>
      <c r="D372" s="653">
        <v>0</v>
      </c>
      <c r="E372" s="654">
        <v>0</v>
      </c>
      <c r="F372" s="567">
        <v>0</v>
      </c>
      <c r="G372" s="567">
        <v>0</v>
      </c>
      <c r="H372" s="569">
        <v>0</v>
      </c>
      <c r="I372" s="654">
        <v>66</v>
      </c>
      <c r="J372" s="567">
        <v>0</v>
      </c>
      <c r="K372" s="567">
        <v>219</v>
      </c>
      <c r="L372" s="569">
        <v>90</v>
      </c>
      <c r="M372" s="655">
        <v>1</v>
      </c>
      <c r="N372" s="656">
        <v>0</v>
      </c>
      <c r="O372" s="649">
        <v>710678.40453979303</v>
      </c>
      <c r="P372" s="649">
        <f t="shared" si="172"/>
        <v>10767.854614239288</v>
      </c>
      <c r="Q372" s="649">
        <f t="shared" si="173"/>
        <v>10767.854614239288</v>
      </c>
      <c r="R372" s="649">
        <f t="shared" si="174"/>
        <v>0</v>
      </c>
      <c r="S372" s="660">
        <v>0</v>
      </c>
      <c r="T372" s="649">
        <f t="shared" si="175"/>
        <v>0</v>
      </c>
      <c r="U372" s="649">
        <f t="shared" si="176"/>
        <v>0</v>
      </c>
      <c r="V372" s="650">
        <f t="shared" si="177"/>
        <v>0</v>
      </c>
      <c r="W372" s="655">
        <v>0</v>
      </c>
      <c r="X372" s="656">
        <v>0</v>
      </c>
      <c r="Y372" s="661">
        <v>0</v>
      </c>
      <c r="Z372" s="649">
        <f t="shared" si="178"/>
        <v>0</v>
      </c>
      <c r="AA372" s="649">
        <f t="shared" si="179"/>
        <v>0</v>
      </c>
      <c r="AB372" s="649">
        <f t="shared" si="180"/>
        <v>0</v>
      </c>
      <c r="AC372" s="661">
        <v>0</v>
      </c>
      <c r="AD372" s="649">
        <f t="shared" si="181"/>
        <v>0</v>
      </c>
      <c r="AE372" s="649">
        <f t="shared" si="182"/>
        <v>0</v>
      </c>
      <c r="AF372" s="650">
        <f t="shared" si="183"/>
        <v>0</v>
      </c>
      <c r="AG372" s="655">
        <v>5</v>
      </c>
      <c r="AH372" s="656">
        <v>0</v>
      </c>
      <c r="AI372" s="661">
        <v>2433617.9724689499</v>
      </c>
      <c r="AJ372" s="649">
        <f t="shared" si="184"/>
        <v>11112.410833191552</v>
      </c>
      <c r="AK372" s="649">
        <f t="shared" si="185"/>
        <v>55562.054165957758</v>
      </c>
      <c r="AL372" s="649">
        <f t="shared" si="186"/>
        <v>0</v>
      </c>
      <c r="AM372" s="661">
        <v>584960.516162746</v>
      </c>
      <c r="AN372" s="649">
        <f t="shared" si="187"/>
        <v>2671.0525852180181</v>
      </c>
      <c r="AO372" s="649">
        <f t="shared" si="188"/>
        <v>13355.26292609009</v>
      </c>
      <c r="AP372" s="650">
        <f t="shared" si="189"/>
        <v>0</v>
      </c>
      <c r="AQ372" s="655">
        <v>4</v>
      </c>
      <c r="AR372" s="656">
        <v>0</v>
      </c>
      <c r="AS372" s="661">
        <v>1511786.0804264699</v>
      </c>
      <c r="AT372" s="649">
        <f t="shared" si="190"/>
        <v>16797.623115849667</v>
      </c>
      <c r="AU372" s="649">
        <f t="shared" si="191"/>
        <v>67190.492463398667</v>
      </c>
      <c r="AV372" s="649">
        <f t="shared" si="192"/>
        <v>0</v>
      </c>
      <c r="AW372" s="661">
        <v>0</v>
      </c>
      <c r="AX372" s="649">
        <f t="shared" si="193"/>
        <v>0</v>
      </c>
      <c r="AY372" s="649">
        <f t="shared" si="194"/>
        <v>0</v>
      </c>
      <c r="AZ372" s="650">
        <f t="shared" si="195"/>
        <v>0</v>
      </c>
      <c r="BA372" s="651">
        <v>0</v>
      </c>
      <c r="BB372" s="649">
        <f t="shared" si="196"/>
        <v>0</v>
      </c>
      <c r="BC372" s="649">
        <f t="shared" si="197"/>
        <v>0</v>
      </c>
      <c r="BD372" s="649">
        <f t="shared" si="198"/>
        <v>0</v>
      </c>
      <c r="BE372" s="650">
        <f t="shared" si="199"/>
        <v>0</v>
      </c>
      <c r="BF372" s="651">
        <v>0</v>
      </c>
      <c r="BG372" s="649">
        <f t="shared" si="200"/>
        <v>0</v>
      </c>
      <c r="BH372" s="649">
        <f t="shared" si="201"/>
        <v>0</v>
      </c>
      <c r="BI372" s="649">
        <f t="shared" si="202"/>
        <v>0</v>
      </c>
      <c r="BJ372" s="650">
        <f t="shared" si="203"/>
        <v>0</v>
      </c>
      <c r="BK372" s="674">
        <v>4.4085429562914999</v>
      </c>
      <c r="BL372" s="674">
        <v>0</v>
      </c>
      <c r="BM372" s="675">
        <v>0</v>
      </c>
      <c r="BN372" s="675">
        <v>0</v>
      </c>
      <c r="BO372" s="662">
        <v>15.0964336362238</v>
      </c>
      <c r="BP372" s="662">
        <v>3.62867866360433</v>
      </c>
      <c r="BQ372" s="662">
        <v>9.3780447438803396</v>
      </c>
      <c r="BR372" s="675">
        <v>0</v>
      </c>
      <c r="BS372" s="652">
        <f t="shared" si="204"/>
        <v>32.511699999999969</v>
      </c>
      <c r="BT372" s="650">
        <f t="shared" si="205"/>
        <v>5241042.9735979689</v>
      </c>
      <c r="BV372" s="668"/>
      <c r="BW372" s="674"/>
      <c r="BX372" s="674"/>
      <c r="BY372" s="675"/>
      <c r="BZ372" s="675"/>
      <c r="CA372" s="662"/>
      <c r="CB372" s="662"/>
      <c r="CC372" s="662"/>
      <c r="CD372" s="675"/>
      <c r="CF372" s="671"/>
      <c r="CG372" s="661"/>
      <c r="CH372" s="661"/>
      <c r="CI372" s="661"/>
      <c r="CJ372" s="88"/>
      <c r="CK372" s="86"/>
      <c r="CL372" s="86"/>
      <c r="CM372" s="87"/>
      <c r="CN372" s="86"/>
      <c r="CO372" s="86"/>
      <c r="CP372" s="86"/>
      <c r="CQ372" s="87"/>
    </row>
    <row r="373" spans="1:95" ht="17.25" customHeight="1" x14ac:dyDescent="0.25">
      <c r="A373" s="664">
        <v>371</v>
      </c>
      <c r="B373" s="647" t="s">
        <v>351</v>
      </c>
      <c r="C373" s="648" t="s">
        <v>914</v>
      </c>
      <c r="D373" s="653">
        <v>0</v>
      </c>
      <c r="E373" s="654">
        <v>0</v>
      </c>
      <c r="F373" s="567">
        <v>0</v>
      </c>
      <c r="G373" s="567">
        <v>0</v>
      </c>
      <c r="H373" s="569">
        <v>0</v>
      </c>
      <c r="I373" s="654">
        <v>0</v>
      </c>
      <c r="J373" s="567">
        <v>0</v>
      </c>
      <c r="K373" s="567">
        <v>5</v>
      </c>
      <c r="L373" s="569">
        <v>464</v>
      </c>
      <c r="M373" s="655">
        <v>0</v>
      </c>
      <c r="N373" s="656">
        <v>0</v>
      </c>
      <c r="O373" s="649">
        <v>0</v>
      </c>
      <c r="P373" s="649">
        <f t="shared" si="172"/>
        <v>0</v>
      </c>
      <c r="Q373" s="649">
        <f t="shared" si="173"/>
        <v>0</v>
      </c>
      <c r="R373" s="649">
        <f t="shared" si="174"/>
        <v>0</v>
      </c>
      <c r="S373" s="660">
        <v>0</v>
      </c>
      <c r="T373" s="649">
        <f t="shared" si="175"/>
        <v>0</v>
      </c>
      <c r="U373" s="649">
        <f t="shared" si="176"/>
        <v>0</v>
      </c>
      <c r="V373" s="650">
        <f t="shared" si="177"/>
        <v>0</v>
      </c>
      <c r="W373" s="655">
        <v>0</v>
      </c>
      <c r="X373" s="656">
        <v>0</v>
      </c>
      <c r="Y373" s="661">
        <v>0</v>
      </c>
      <c r="Z373" s="649">
        <f t="shared" si="178"/>
        <v>0</v>
      </c>
      <c r="AA373" s="649">
        <f t="shared" si="179"/>
        <v>0</v>
      </c>
      <c r="AB373" s="649">
        <f t="shared" si="180"/>
        <v>0</v>
      </c>
      <c r="AC373" s="661">
        <v>0</v>
      </c>
      <c r="AD373" s="649">
        <f t="shared" si="181"/>
        <v>0</v>
      </c>
      <c r="AE373" s="649">
        <f t="shared" si="182"/>
        <v>0</v>
      </c>
      <c r="AF373" s="650">
        <f t="shared" si="183"/>
        <v>0</v>
      </c>
      <c r="AG373" s="655">
        <v>0</v>
      </c>
      <c r="AH373" s="656">
        <v>0</v>
      </c>
      <c r="AI373" s="661">
        <v>0</v>
      </c>
      <c r="AJ373" s="649">
        <f t="shared" si="184"/>
        <v>0</v>
      </c>
      <c r="AK373" s="649">
        <f t="shared" si="185"/>
        <v>0</v>
      </c>
      <c r="AL373" s="649">
        <f t="shared" si="186"/>
        <v>0</v>
      </c>
      <c r="AM373" s="661">
        <v>1175577.9189075399</v>
      </c>
      <c r="AN373" s="649">
        <f t="shared" si="187"/>
        <v>235115.58378150797</v>
      </c>
      <c r="AO373" s="649">
        <f t="shared" si="188"/>
        <v>0</v>
      </c>
      <c r="AP373" s="650">
        <f t="shared" si="189"/>
        <v>0</v>
      </c>
      <c r="AQ373" s="655">
        <v>6</v>
      </c>
      <c r="AR373" s="656">
        <v>0</v>
      </c>
      <c r="AS373" s="661">
        <v>6797100.3254814995</v>
      </c>
      <c r="AT373" s="649">
        <f t="shared" si="190"/>
        <v>14648.923115261852</v>
      </c>
      <c r="AU373" s="649">
        <f t="shared" si="191"/>
        <v>87893.538691571113</v>
      </c>
      <c r="AV373" s="649">
        <f t="shared" si="192"/>
        <v>0</v>
      </c>
      <c r="AW373" s="661">
        <v>384341.19151534198</v>
      </c>
      <c r="AX373" s="649">
        <f t="shared" si="193"/>
        <v>828.321533438237</v>
      </c>
      <c r="AY373" s="649">
        <f t="shared" si="194"/>
        <v>4969.9292006294218</v>
      </c>
      <c r="AZ373" s="650">
        <f t="shared" si="195"/>
        <v>0</v>
      </c>
      <c r="BA373" s="651">
        <v>0</v>
      </c>
      <c r="BB373" s="649">
        <f t="shared" si="196"/>
        <v>0</v>
      </c>
      <c r="BC373" s="649">
        <f t="shared" si="197"/>
        <v>0</v>
      </c>
      <c r="BD373" s="649">
        <f t="shared" si="198"/>
        <v>0</v>
      </c>
      <c r="BE373" s="650">
        <f t="shared" si="199"/>
        <v>0</v>
      </c>
      <c r="BF373" s="651">
        <v>0</v>
      </c>
      <c r="BG373" s="649">
        <f t="shared" si="200"/>
        <v>0</v>
      </c>
      <c r="BH373" s="649">
        <f t="shared" si="201"/>
        <v>0</v>
      </c>
      <c r="BI373" s="649">
        <f t="shared" si="202"/>
        <v>0</v>
      </c>
      <c r="BJ373" s="650">
        <f t="shared" si="203"/>
        <v>0</v>
      </c>
      <c r="BK373" s="674">
        <v>0</v>
      </c>
      <c r="BL373" s="674">
        <v>0</v>
      </c>
      <c r="BM373" s="675">
        <v>0</v>
      </c>
      <c r="BN373" s="675">
        <v>0</v>
      </c>
      <c r="BO373" s="662">
        <v>0</v>
      </c>
      <c r="BP373" s="662">
        <v>7.29244862495531</v>
      </c>
      <c r="BQ373" s="662">
        <v>42.164372199423298</v>
      </c>
      <c r="BR373" s="675">
        <v>2.3841791756214401</v>
      </c>
      <c r="BS373" s="652">
        <f t="shared" si="204"/>
        <v>51.841000000000051</v>
      </c>
      <c r="BT373" s="650">
        <f t="shared" si="205"/>
        <v>8357019.435904392</v>
      </c>
      <c r="BV373" s="668"/>
      <c r="BW373" s="674"/>
      <c r="BX373" s="674"/>
      <c r="BY373" s="675"/>
      <c r="BZ373" s="675"/>
      <c r="CA373" s="662"/>
      <c r="CB373" s="662"/>
      <c r="CC373" s="662"/>
      <c r="CD373" s="675"/>
      <c r="CF373" s="671"/>
      <c r="CG373" s="661"/>
      <c r="CH373" s="661"/>
      <c r="CI373" s="661"/>
      <c r="CJ373" s="88"/>
      <c r="CK373" s="86"/>
      <c r="CL373" s="86"/>
      <c r="CM373" s="87"/>
      <c r="CN373" s="86"/>
      <c r="CO373" s="86"/>
      <c r="CP373" s="86"/>
      <c r="CQ373" s="87"/>
    </row>
    <row r="374" spans="1:95" ht="17.25" customHeight="1" x14ac:dyDescent="0.25">
      <c r="A374" s="664">
        <v>372</v>
      </c>
      <c r="B374" s="647" t="s">
        <v>289</v>
      </c>
      <c r="C374" s="648" t="s">
        <v>915</v>
      </c>
      <c r="D374" s="653">
        <v>0</v>
      </c>
      <c r="E374" s="654">
        <v>0</v>
      </c>
      <c r="F374" s="567">
        <v>0</v>
      </c>
      <c r="G374" s="567">
        <v>0</v>
      </c>
      <c r="H374" s="569">
        <v>0</v>
      </c>
      <c r="I374" s="654">
        <v>0</v>
      </c>
      <c r="J374" s="567">
        <v>0</v>
      </c>
      <c r="K374" s="567">
        <v>0</v>
      </c>
      <c r="L374" s="569">
        <v>166</v>
      </c>
      <c r="M374" s="655">
        <v>0</v>
      </c>
      <c r="N374" s="656">
        <v>0</v>
      </c>
      <c r="O374" s="649">
        <v>0</v>
      </c>
      <c r="P374" s="649">
        <f t="shared" si="172"/>
        <v>0</v>
      </c>
      <c r="Q374" s="649">
        <f t="shared" si="173"/>
        <v>0</v>
      </c>
      <c r="R374" s="649">
        <f t="shared" si="174"/>
        <v>0</v>
      </c>
      <c r="S374" s="660">
        <v>30056.253961335999</v>
      </c>
      <c r="T374" s="649">
        <f t="shared" si="175"/>
        <v>0</v>
      </c>
      <c r="U374" s="649">
        <f t="shared" si="176"/>
        <v>0</v>
      </c>
      <c r="V374" s="650">
        <f t="shared" si="177"/>
        <v>0</v>
      </c>
      <c r="W374" s="655">
        <v>0</v>
      </c>
      <c r="X374" s="656">
        <v>0</v>
      </c>
      <c r="Y374" s="661">
        <v>0</v>
      </c>
      <c r="Z374" s="649">
        <f t="shared" si="178"/>
        <v>0</v>
      </c>
      <c r="AA374" s="649">
        <f t="shared" si="179"/>
        <v>0</v>
      </c>
      <c r="AB374" s="649">
        <f t="shared" si="180"/>
        <v>0</v>
      </c>
      <c r="AC374" s="661">
        <v>0</v>
      </c>
      <c r="AD374" s="649">
        <f t="shared" si="181"/>
        <v>0</v>
      </c>
      <c r="AE374" s="649">
        <f t="shared" si="182"/>
        <v>0</v>
      </c>
      <c r="AF374" s="650">
        <f t="shared" si="183"/>
        <v>0</v>
      </c>
      <c r="AG374" s="655">
        <v>0</v>
      </c>
      <c r="AH374" s="656">
        <v>0</v>
      </c>
      <c r="AI374" s="661">
        <v>0</v>
      </c>
      <c r="AJ374" s="649">
        <f t="shared" si="184"/>
        <v>0</v>
      </c>
      <c r="AK374" s="649">
        <f t="shared" si="185"/>
        <v>0</v>
      </c>
      <c r="AL374" s="649">
        <f t="shared" si="186"/>
        <v>0</v>
      </c>
      <c r="AM374" s="661">
        <v>743299.52879443904</v>
      </c>
      <c r="AN374" s="649">
        <f t="shared" si="187"/>
        <v>0</v>
      </c>
      <c r="AO374" s="649">
        <f t="shared" si="188"/>
        <v>0</v>
      </c>
      <c r="AP374" s="650">
        <f t="shared" si="189"/>
        <v>0</v>
      </c>
      <c r="AQ374" s="655">
        <v>0</v>
      </c>
      <c r="AR374" s="656">
        <v>0</v>
      </c>
      <c r="AS374" s="661">
        <v>2367292.8843242899</v>
      </c>
      <c r="AT374" s="649">
        <f t="shared" si="190"/>
        <v>14260.80050797765</v>
      </c>
      <c r="AU374" s="649">
        <f t="shared" si="191"/>
        <v>0</v>
      </c>
      <c r="AV374" s="649">
        <f t="shared" si="192"/>
        <v>0</v>
      </c>
      <c r="AW374" s="661">
        <v>14016.953703546</v>
      </c>
      <c r="AX374" s="649">
        <f t="shared" si="193"/>
        <v>84.439480141843376</v>
      </c>
      <c r="AY374" s="649">
        <f t="shared" si="194"/>
        <v>0</v>
      </c>
      <c r="AZ374" s="650">
        <f t="shared" si="195"/>
        <v>0</v>
      </c>
      <c r="BA374" s="651">
        <v>0</v>
      </c>
      <c r="BB374" s="649">
        <f t="shared" si="196"/>
        <v>0</v>
      </c>
      <c r="BC374" s="649">
        <f t="shared" si="197"/>
        <v>0</v>
      </c>
      <c r="BD374" s="649">
        <f t="shared" si="198"/>
        <v>0</v>
      </c>
      <c r="BE374" s="650">
        <f t="shared" si="199"/>
        <v>0</v>
      </c>
      <c r="BF374" s="651">
        <v>0</v>
      </c>
      <c r="BG374" s="649">
        <f t="shared" si="200"/>
        <v>0</v>
      </c>
      <c r="BH374" s="649">
        <f t="shared" si="201"/>
        <v>0</v>
      </c>
      <c r="BI374" s="649">
        <f t="shared" si="202"/>
        <v>0</v>
      </c>
      <c r="BJ374" s="650">
        <f t="shared" si="203"/>
        <v>0</v>
      </c>
      <c r="BK374" s="674">
        <v>0</v>
      </c>
      <c r="BL374" s="674">
        <v>0.18644760534065</v>
      </c>
      <c r="BM374" s="675">
        <v>0</v>
      </c>
      <c r="BN374" s="675">
        <v>0</v>
      </c>
      <c r="BO374" s="662">
        <v>0</v>
      </c>
      <c r="BP374" s="662">
        <v>4.6109011912406199</v>
      </c>
      <c r="BQ374" s="662">
        <v>14.685</v>
      </c>
      <c r="BR374" s="675">
        <v>8.6951203418719994E-2</v>
      </c>
      <c r="BS374" s="652">
        <f t="shared" si="204"/>
        <v>19.569299999999991</v>
      </c>
      <c r="BT374" s="650">
        <f t="shared" si="205"/>
        <v>3154665.6207836191</v>
      </c>
      <c r="BV374" s="668"/>
      <c r="BW374" s="674"/>
      <c r="BX374" s="674"/>
      <c r="BY374" s="675"/>
      <c r="BZ374" s="675"/>
      <c r="CA374" s="662"/>
      <c r="CB374" s="662"/>
      <c r="CC374" s="662"/>
      <c r="CD374" s="675"/>
      <c r="CF374" s="671"/>
      <c r="CG374" s="661"/>
      <c r="CH374" s="661"/>
      <c r="CI374" s="661"/>
      <c r="CJ374" s="88"/>
      <c r="CK374" s="86"/>
      <c r="CL374" s="86"/>
      <c r="CM374" s="87"/>
      <c r="CN374" s="86"/>
      <c r="CO374" s="86"/>
      <c r="CP374" s="86"/>
      <c r="CQ374" s="87"/>
    </row>
    <row r="375" spans="1:95" ht="17.25" customHeight="1" x14ac:dyDescent="0.25">
      <c r="A375" s="664">
        <v>373</v>
      </c>
      <c r="B375" s="647" t="s">
        <v>285</v>
      </c>
      <c r="C375" s="648" t="s">
        <v>916</v>
      </c>
      <c r="D375" s="653">
        <v>0</v>
      </c>
      <c r="E375" s="654">
        <v>0</v>
      </c>
      <c r="F375" s="567">
        <v>0</v>
      </c>
      <c r="G375" s="567">
        <v>0</v>
      </c>
      <c r="H375" s="569">
        <v>0</v>
      </c>
      <c r="I375" s="654">
        <v>55</v>
      </c>
      <c r="J375" s="567">
        <v>0</v>
      </c>
      <c r="K375" s="567">
        <v>192</v>
      </c>
      <c r="L375" s="569">
        <v>89</v>
      </c>
      <c r="M375" s="655">
        <v>0</v>
      </c>
      <c r="N375" s="656">
        <v>0</v>
      </c>
      <c r="O375" s="649">
        <v>531732.88780016603</v>
      </c>
      <c r="P375" s="649">
        <f t="shared" si="172"/>
        <v>9667.8706872757466</v>
      </c>
      <c r="Q375" s="649">
        <f t="shared" si="173"/>
        <v>0</v>
      </c>
      <c r="R375" s="649">
        <f t="shared" si="174"/>
        <v>0</v>
      </c>
      <c r="S375" s="660">
        <v>0</v>
      </c>
      <c r="T375" s="649">
        <f t="shared" si="175"/>
        <v>0</v>
      </c>
      <c r="U375" s="649">
        <f t="shared" si="176"/>
        <v>0</v>
      </c>
      <c r="V375" s="650">
        <f t="shared" si="177"/>
        <v>0</v>
      </c>
      <c r="W375" s="655">
        <v>0</v>
      </c>
      <c r="X375" s="656">
        <v>0</v>
      </c>
      <c r="Y375" s="661">
        <v>0</v>
      </c>
      <c r="Z375" s="649">
        <f t="shared" si="178"/>
        <v>0</v>
      </c>
      <c r="AA375" s="649">
        <f t="shared" si="179"/>
        <v>0</v>
      </c>
      <c r="AB375" s="649">
        <f t="shared" si="180"/>
        <v>0</v>
      </c>
      <c r="AC375" s="661">
        <v>0</v>
      </c>
      <c r="AD375" s="649">
        <f t="shared" si="181"/>
        <v>0</v>
      </c>
      <c r="AE375" s="649">
        <f t="shared" si="182"/>
        <v>0</v>
      </c>
      <c r="AF375" s="650">
        <f t="shared" si="183"/>
        <v>0</v>
      </c>
      <c r="AG375" s="655">
        <v>3</v>
      </c>
      <c r="AH375" s="656">
        <v>0</v>
      </c>
      <c r="AI375" s="661">
        <v>2190538.8899759301</v>
      </c>
      <c r="AJ375" s="649">
        <f t="shared" si="184"/>
        <v>11409.056718624635</v>
      </c>
      <c r="AK375" s="649">
        <f t="shared" si="185"/>
        <v>34227.170155873908</v>
      </c>
      <c r="AL375" s="649">
        <f t="shared" si="186"/>
        <v>0</v>
      </c>
      <c r="AM375" s="661">
        <v>0</v>
      </c>
      <c r="AN375" s="649">
        <f t="shared" si="187"/>
        <v>0</v>
      </c>
      <c r="AO375" s="649">
        <f t="shared" si="188"/>
        <v>0</v>
      </c>
      <c r="AP375" s="650">
        <f t="shared" si="189"/>
        <v>0</v>
      </c>
      <c r="AQ375" s="655">
        <v>1</v>
      </c>
      <c r="AR375" s="656">
        <v>0</v>
      </c>
      <c r="AS375" s="661">
        <v>1567501.51176347</v>
      </c>
      <c r="AT375" s="649">
        <f t="shared" si="190"/>
        <v>17612.376536668202</v>
      </c>
      <c r="AU375" s="649">
        <f t="shared" si="191"/>
        <v>17612.376536668202</v>
      </c>
      <c r="AV375" s="649">
        <f t="shared" si="192"/>
        <v>0</v>
      </c>
      <c r="AW375" s="661">
        <v>0</v>
      </c>
      <c r="AX375" s="649">
        <f t="shared" si="193"/>
        <v>0</v>
      </c>
      <c r="AY375" s="649">
        <f t="shared" si="194"/>
        <v>0</v>
      </c>
      <c r="AZ375" s="650">
        <f t="shared" si="195"/>
        <v>0</v>
      </c>
      <c r="BA375" s="651">
        <v>0</v>
      </c>
      <c r="BB375" s="649">
        <f t="shared" si="196"/>
        <v>0</v>
      </c>
      <c r="BC375" s="649">
        <f t="shared" si="197"/>
        <v>0</v>
      </c>
      <c r="BD375" s="649">
        <f t="shared" si="198"/>
        <v>0</v>
      </c>
      <c r="BE375" s="650">
        <f t="shared" si="199"/>
        <v>0</v>
      </c>
      <c r="BF375" s="651">
        <v>0</v>
      </c>
      <c r="BG375" s="649">
        <f t="shared" si="200"/>
        <v>0</v>
      </c>
      <c r="BH375" s="649">
        <f t="shared" si="201"/>
        <v>0</v>
      </c>
      <c r="BI375" s="649">
        <f t="shared" si="202"/>
        <v>0</v>
      </c>
      <c r="BJ375" s="650">
        <f t="shared" si="203"/>
        <v>0</v>
      </c>
      <c r="BK375" s="674">
        <v>3.2984923450121602</v>
      </c>
      <c r="BL375" s="674">
        <v>0</v>
      </c>
      <c r="BM375" s="675">
        <v>0</v>
      </c>
      <c r="BN375" s="675">
        <v>0</v>
      </c>
      <c r="BO375" s="662">
        <v>13.5885440336963</v>
      </c>
      <c r="BP375" s="662">
        <v>0</v>
      </c>
      <c r="BQ375" s="662">
        <v>9.7236636212915606</v>
      </c>
      <c r="BR375" s="675">
        <v>0</v>
      </c>
      <c r="BS375" s="652">
        <f t="shared" si="204"/>
        <v>26.610700000000019</v>
      </c>
      <c r="BT375" s="650">
        <f t="shared" si="205"/>
        <v>4289773.2895395719</v>
      </c>
      <c r="BV375" s="668"/>
      <c r="BW375" s="674"/>
      <c r="BX375" s="674"/>
      <c r="BY375" s="675"/>
      <c r="BZ375" s="675"/>
      <c r="CA375" s="662"/>
      <c r="CB375" s="662"/>
      <c r="CC375" s="662"/>
      <c r="CD375" s="675"/>
      <c r="CF375" s="671"/>
      <c r="CG375" s="661"/>
      <c r="CH375" s="661"/>
      <c r="CI375" s="661"/>
      <c r="CJ375" s="88"/>
      <c r="CK375" s="86"/>
      <c r="CL375" s="86"/>
      <c r="CM375" s="87"/>
      <c r="CN375" s="86"/>
      <c r="CO375" s="86"/>
      <c r="CP375" s="86"/>
      <c r="CQ375" s="87"/>
    </row>
    <row r="376" spans="1:95" ht="17.25" customHeight="1" x14ac:dyDescent="0.25">
      <c r="A376" s="664">
        <v>374</v>
      </c>
      <c r="B376" s="647" t="s">
        <v>358</v>
      </c>
      <c r="C376" s="648" t="s">
        <v>917</v>
      </c>
      <c r="D376" s="653">
        <v>0</v>
      </c>
      <c r="E376" s="654">
        <v>0</v>
      </c>
      <c r="F376" s="567">
        <v>0</v>
      </c>
      <c r="G376" s="567">
        <v>0</v>
      </c>
      <c r="H376" s="569">
        <v>0</v>
      </c>
      <c r="I376" s="654">
        <v>186</v>
      </c>
      <c r="J376" s="567">
        <v>0</v>
      </c>
      <c r="K376" s="567">
        <v>576</v>
      </c>
      <c r="L376" s="569">
        <v>241</v>
      </c>
      <c r="M376" s="655">
        <v>0</v>
      </c>
      <c r="N376" s="656">
        <v>0</v>
      </c>
      <c r="O376" s="649">
        <v>1791847.12113052</v>
      </c>
      <c r="P376" s="649">
        <f t="shared" si="172"/>
        <v>9633.5866727447319</v>
      </c>
      <c r="Q376" s="649">
        <f t="shared" si="173"/>
        <v>0</v>
      </c>
      <c r="R376" s="649">
        <f t="shared" si="174"/>
        <v>0</v>
      </c>
      <c r="S376" s="660">
        <v>124615.338031199</v>
      </c>
      <c r="T376" s="649">
        <f t="shared" si="175"/>
        <v>669.97493565160755</v>
      </c>
      <c r="U376" s="649">
        <f t="shared" si="176"/>
        <v>0</v>
      </c>
      <c r="V376" s="650">
        <f t="shared" si="177"/>
        <v>0</v>
      </c>
      <c r="W376" s="655">
        <v>0</v>
      </c>
      <c r="X376" s="656">
        <v>0</v>
      </c>
      <c r="Y376" s="661">
        <v>0</v>
      </c>
      <c r="Z376" s="649">
        <f t="shared" si="178"/>
        <v>0</v>
      </c>
      <c r="AA376" s="649">
        <f t="shared" si="179"/>
        <v>0</v>
      </c>
      <c r="AB376" s="649">
        <f t="shared" si="180"/>
        <v>0</v>
      </c>
      <c r="AC376" s="661">
        <v>0</v>
      </c>
      <c r="AD376" s="649">
        <f t="shared" si="181"/>
        <v>0</v>
      </c>
      <c r="AE376" s="649">
        <f t="shared" si="182"/>
        <v>0</v>
      </c>
      <c r="AF376" s="650">
        <f t="shared" si="183"/>
        <v>0</v>
      </c>
      <c r="AG376" s="655">
        <v>4</v>
      </c>
      <c r="AH376" s="656">
        <v>0</v>
      </c>
      <c r="AI376" s="661">
        <v>5887525.1023791404</v>
      </c>
      <c r="AJ376" s="649">
        <f t="shared" si="184"/>
        <v>10221.397747186007</v>
      </c>
      <c r="AK376" s="649">
        <f t="shared" si="185"/>
        <v>40885.590988744028</v>
      </c>
      <c r="AL376" s="649">
        <f t="shared" si="186"/>
        <v>0</v>
      </c>
      <c r="AM376" s="661">
        <v>1231845.8225990999</v>
      </c>
      <c r="AN376" s="649">
        <f t="shared" si="187"/>
        <v>2138.6212197901041</v>
      </c>
      <c r="AO376" s="649">
        <f t="shared" si="188"/>
        <v>8554.4848791604163</v>
      </c>
      <c r="AP376" s="650">
        <f t="shared" si="189"/>
        <v>0</v>
      </c>
      <c r="AQ376" s="655">
        <v>3</v>
      </c>
      <c r="AR376" s="656">
        <v>0</v>
      </c>
      <c r="AS376" s="661">
        <v>3549896.9992245501</v>
      </c>
      <c r="AT376" s="649">
        <f t="shared" si="190"/>
        <v>14729.863067321785</v>
      </c>
      <c r="AU376" s="649">
        <f t="shared" si="191"/>
        <v>44189.589201965355</v>
      </c>
      <c r="AV376" s="649">
        <f t="shared" si="192"/>
        <v>0</v>
      </c>
      <c r="AW376" s="661">
        <v>248462.95345341499</v>
      </c>
      <c r="AX376" s="649">
        <f t="shared" si="193"/>
        <v>1030.9666118398961</v>
      </c>
      <c r="AY376" s="649">
        <f t="shared" si="194"/>
        <v>3092.8998355196882</v>
      </c>
      <c r="AZ376" s="650">
        <f t="shared" si="195"/>
        <v>0</v>
      </c>
      <c r="BA376" s="651">
        <v>0</v>
      </c>
      <c r="BB376" s="649">
        <f t="shared" si="196"/>
        <v>0</v>
      </c>
      <c r="BC376" s="649">
        <f t="shared" si="197"/>
        <v>0</v>
      </c>
      <c r="BD376" s="649">
        <f t="shared" si="198"/>
        <v>0</v>
      </c>
      <c r="BE376" s="650">
        <f t="shared" si="199"/>
        <v>0</v>
      </c>
      <c r="BF376" s="651">
        <v>0</v>
      </c>
      <c r="BG376" s="649">
        <f t="shared" si="200"/>
        <v>0</v>
      </c>
      <c r="BH376" s="649">
        <f t="shared" si="201"/>
        <v>0</v>
      </c>
      <c r="BI376" s="649">
        <f t="shared" si="202"/>
        <v>0</v>
      </c>
      <c r="BJ376" s="650">
        <f t="shared" si="203"/>
        <v>0</v>
      </c>
      <c r="BK376" s="674">
        <v>11.1153440911526</v>
      </c>
      <c r="BL376" s="674">
        <v>0.77302485514398001</v>
      </c>
      <c r="BM376" s="675">
        <v>0</v>
      </c>
      <c r="BN376" s="675">
        <v>0</v>
      </c>
      <c r="BO376" s="662">
        <v>36.522014956808299</v>
      </c>
      <c r="BP376" s="662">
        <v>7.6414946476008696</v>
      </c>
      <c r="BQ376" s="662">
        <v>22.021034143602499</v>
      </c>
      <c r="BR376" s="675">
        <v>1.54128730569173</v>
      </c>
      <c r="BS376" s="652">
        <f t="shared" si="204"/>
        <v>79.614199999999983</v>
      </c>
      <c r="BT376" s="650">
        <f t="shared" si="205"/>
        <v>12834193.336817937</v>
      </c>
      <c r="BV376" s="668"/>
      <c r="BW376" s="674"/>
      <c r="BX376" s="674"/>
      <c r="BY376" s="675"/>
      <c r="BZ376" s="675"/>
      <c r="CA376" s="662"/>
      <c r="CB376" s="662"/>
      <c r="CC376" s="662"/>
      <c r="CD376" s="675"/>
      <c r="CF376" s="671"/>
      <c r="CG376" s="661"/>
      <c r="CH376" s="661"/>
      <c r="CI376" s="661"/>
      <c r="CJ376" s="88"/>
      <c r="CK376" s="86"/>
      <c r="CL376" s="86"/>
      <c r="CM376" s="87"/>
      <c r="CN376" s="86"/>
      <c r="CO376" s="86"/>
      <c r="CP376" s="86"/>
      <c r="CQ376" s="87"/>
    </row>
    <row r="377" spans="1:95" ht="17.25" customHeight="1" x14ac:dyDescent="0.25">
      <c r="A377" s="664">
        <v>375</v>
      </c>
      <c r="B377" s="647" t="s">
        <v>286</v>
      </c>
      <c r="C377" s="648" t="s">
        <v>918</v>
      </c>
      <c r="D377" s="653">
        <v>0</v>
      </c>
      <c r="E377" s="654">
        <v>0</v>
      </c>
      <c r="F377" s="567">
        <v>0</v>
      </c>
      <c r="G377" s="567">
        <v>0</v>
      </c>
      <c r="H377" s="569">
        <v>0</v>
      </c>
      <c r="I377" s="654">
        <v>0</v>
      </c>
      <c r="J377" s="567">
        <v>0</v>
      </c>
      <c r="K377" s="567">
        <v>0</v>
      </c>
      <c r="L377" s="569">
        <v>102</v>
      </c>
      <c r="M377" s="655">
        <v>0</v>
      </c>
      <c r="N377" s="656">
        <v>0</v>
      </c>
      <c r="O377" s="649">
        <v>0</v>
      </c>
      <c r="P377" s="649">
        <f t="shared" si="172"/>
        <v>0</v>
      </c>
      <c r="Q377" s="649">
        <f t="shared" si="173"/>
        <v>0</v>
      </c>
      <c r="R377" s="649">
        <f t="shared" si="174"/>
        <v>0</v>
      </c>
      <c r="S377" s="660">
        <v>0</v>
      </c>
      <c r="T377" s="649">
        <f t="shared" si="175"/>
        <v>0</v>
      </c>
      <c r="U377" s="649">
        <f t="shared" si="176"/>
        <v>0</v>
      </c>
      <c r="V377" s="650">
        <f t="shared" si="177"/>
        <v>0</v>
      </c>
      <c r="W377" s="655">
        <v>0</v>
      </c>
      <c r="X377" s="656">
        <v>0</v>
      </c>
      <c r="Y377" s="661">
        <v>0</v>
      </c>
      <c r="Z377" s="649">
        <f t="shared" si="178"/>
        <v>0</v>
      </c>
      <c r="AA377" s="649">
        <f t="shared" si="179"/>
        <v>0</v>
      </c>
      <c r="AB377" s="649">
        <f t="shared" si="180"/>
        <v>0</v>
      </c>
      <c r="AC377" s="661">
        <v>0</v>
      </c>
      <c r="AD377" s="649">
        <f t="shared" si="181"/>
        <v>0</v>
      </c>
      <c r="AE377" s="649">
        <f t="shared" si="182"/>
        <v>0</v>
      </c>
      <c r="AF377" s="650">
        <f t="shared" si="183"/>
        <v>0</v>
      </c>
      <c r="AG377" s="655">
        <v>0</v>
      </c>
      <c r="AH377" s="656">
        <v>0</v>
      </c>
      <c r="AI377" s="661">
        <v>0</v>
      </c>
      <c r="AJ377" s="649">
        <f t="shared" si="184"/>
        <v>0</v>
      </c>
      <c r="AK377" s="649">
        <f t="shared" si="185"/>
        <v>0</v>
      </c>
      <c r="AL377" s="649">
        <f t="shared" si="186"/>
        <v>0</v>
      </c>
      <c r="AM377" s="661">
        <v>0</v>
      </c>
      <c r="AN377" s="649">
        <f t="shared" si="187"/>
        <v>0</v>
      </c>
      <c r="AO377" s="649">
        <f t="shared" si="188"/>
        <v>0</v>
      </c>
      <c r="AP377" s="650">
        <f t="shared" si="189"/>
        <v>0</v>
      </c>
      <c r="AQ377" s="655">
        <v>1</v>
      </c>
      <c r="AR377" s="656">
        <v>0</v>
      </c>
      <c r="AS377" s="661">
        <v>1566427.30384604</v>
      </c>
      <c r="AT377" s="649">
        <f t="shared" si="190"/>
        <v>15357.130429863138</v>
      </c>
      <c r="AU377" s="649">
        <f t="shared" si="191"/>
        <v>15357.130429863138</v>
      </c>
      <c r="AV377" s="649">
        <f t="shared" si="192"/>
        <v>0</v>
      </c>
      <c r="AW377" s="661">
        <v>0</v>
      </c>
      <c r="AX377" s="649">
        <f t="shared" si="193"/>
        <v>0</v>
      </c>
      <c r="AY377" s="649">
        <f t="shared" si="194"/>
        <v>0</v>
      </c>
      <c r="AZ377" s="650">
        <f t="shared" si="195"/>
        <v>0</v>
      </c>
      <c r="BA377" s="651">
        <v>0</v>
      </c>
      <c r="BB377" s="649">
        <f t="shared" si="196"/>
        <v>0</v>
      </c>
      <c r="BC377" s="649">
        <f t="shared" si="197"/>
        <v>0</v>
      </c>
      <c r="BD377" s="649">
        <f t="shared" si="198"/>
        <v>0</v>
      </c>
      <c r="BE377" s="650">
        <f t="shared" si="199"/>
        <v>0</v>
      </c>
      <c r="BF377" s="651">
        <v>0</v>
      </c>
      <c r="BG377" s="649">
        <f t="shared" si="200"/>
        <v>0</v>
      </c>
      <c r="BH377" s="649">
        <f t="shared" si="201"/>
        <v>0</v>
      </c>
      <c r="BI377" s="649">
        <f t="shared" si="202"/>
        <v>0</v>
      </c>
      <c r="BJ377" s="650">
        <f t="shared" si="203"/>
        <v>0</v>
      </c>
      <c r="BK377" s="674">
        <v>0</v>
      </c>
      <c r="BL377" s="674">
        <v>0</v>
      </c>
      <c r="BM377" s="675">
        <v>0</v>
      </c>
      <c r="BN377" s="675">
        <v>0</v>
      </c>
      <c r="BO377" s="662">
        <v>0</v>
      </c>
      <c r="BP377" s="662">
        <v>0</v>
      </c>
      <c r="BQ377" s="662">
        <v>9.7170000000000005</v>
      </c>
      <c r="BR377" s="675">
        <v>0</v>
      </c>
      <c r="BS377" s="652">
        <f t="shared" si="204"/>
        <v>9.7170000000000005</v>
      </c>
      <c r="BT377" s="650">
        <f t="shared" si="205"/>
        <v>1566427.3038460466</v>
      </c>
      <c r="BV377" s="668"/>
      <c r="BW377" s="674"/>
      <c r="BX377" s="674"/>
      <c r="BY377" s="675"/>
      <c r="BZ377" s="675"/>
      <c r="CA377" s="662"/>
      <c r="CB377" s="662"/>
      <c r="CC377" s="662"/>
      <c r="CD377" s="675"/>
      <c r="CF377" s="671"/>
      <c r="CG377" s="661"/>
      <c r="CH377" s="661"/>
      <c r="CI377" s="661"/>
      <c r="CJ377" s="88"/>
      <c r="CK377" s="86"/>
      <c r="CL377" s="86"/>
      <c r="CM377" s="87"/>
      <c r="CN377" s="86"/>
      <c r="CO377" s="86"/>
      <c r="CP377" s="86"/>
      <c r="CQ377" s="87"/>
    </row>
    <row r="378" spans="1:95" ht="17.25" customHeight="1" x14ac:dyDescent="0.25">
      <c r="A378" s="664">
        <v>376</v>
      </c>
      <c r="B378" s="647" t="s">
        <v>542</v>
      </c>
      <c r="C378" s="648" t="s">
        <v>919</v>
      </c>
      <c r="D378" s="653">
        <v>0</v>
      </c>
      <c r="E378" s="654">
        <v>0</v>
      </c>
      <c r="F378" s="567">
        <v>0</v>
      </c>
      <c r="G378" s="567">
        <v>0</v>
      </c>
      <c r="H378" s="569">
        <v>0</v>
      </c>
      <c r="I378" s="654">
        <v>0</v>
      </c>
      <c r="J378" s="567">
        <v>0</v>
      </c>
      <c r="K378" s="567">
        <v>0</v>
      </c>
      <c r="L378" s="569">
        <v>120</v>
      </c>
      <c r="M378" s="655">
        <v>0</v>
      </c>
      <c r="N378" s="656">
        <v>0</v>
      </c>
      <c r="O378" s="649">
        <v>0</v>
      </c>
      <c r="P378" s="649">
        <f t="shared" si="172"/>
        <v>0</v>
      </c>
      <c r="Q378" s="649">
        <f t="shared" si="173"/>
        <v>0</v>
      </c>
      <c r="R378" s="649">
        <f t="shared" si="174"/>
        <v>0</v>
      </c>
      <c r="S378" s="660">
        <v>0</v>
      </c>
      <c r="T378" s="649">
        <f t="shared" si="175"/>
        <v>0</v>
      </c>
      <c r="U378" s="649">
        <f t="shared" si="176"/>
        <v>0</v>
      </c>
      <c r="V378" s="650">
        <f t="shared" si="177"/>
        <v>0</v>
      </c>
      <c r="W378" s="655">
        <v>0</v>
      </c>
      <c r="X378" s="656">
        <v>0</v>
      </c>
      <c r="Y378" s="661">
        <v>0</v>
      </c>
      <c r="Z378" s="649">
        <f t="shared" si="178"/>
        <v>0</v>
      </c>
      <c r="AA378" s="649">
        <f t="shared" si="179"/>
        <v>0</v>
      </c>
      <c r="AB378" s="649">
        <f t="shared" si="180"/>
        <v>0</v>
      </c>
      <c r="AC378" s="661">
        <v>0</v>
      </c>
      <c r="AD378" s="649">
        <f t="shared" si="181"/>
        <v>0</v>
      </c>
      <c r="AE378" s="649">
        <f t="shared" si="182"/>
        <v>0</v>
      </c>
      <c r="AF378" s="650">
        <f t="shared" si="183"/>
        <v>0</v>
      </c>
      <c r="AG378" s="655">
        <v>0</v>
      </c>
      <c r="AH378" s="656">
        <v>0</v>
      </c>
      <c r="AI378" s="661">
        <v>0</v>
      </c>
      <c r="AJ378" s="649">
        <f t="shared" si="184"/>
        <v>0</v>
      </c>
      <c r="AK378" s="649">
        <f t="shared" si="185"/>
        <v>0</v>
      </c>
      <c r="AL378" s="649">
        <f t="shared" si="186"/>
        <v>0</v>
      </c>
      <c r="AM378" s="661">
        <v>0</v>
      </c>
      <c r="AN378" s="649">
        <f t="shared" si="187"/>
        <v>0</v>
      </c>
      <c r="AO378" s="649">
        <f t="shared" si="188"/>
        <v>0</v>
      </c>
      <c r="AP378" s="650">
        <f t="shared" si="189"/>
        <v>0</v>
      </c>
      <c r="AQ378" s="655">
        <v>1</v>
      </c>
      <c r="AR378" s="656">
        <v>0</v>
      </c>
      <c r="AS378" s="661">
        <v>1717895.3592843199</v>
      </c>
      <c r="AT378" s="649">
        <f t="shared" si="190"/>
        <v>14315.794660702666</v>
      </c>
      <c r="AU378" s="649">
        <f t="shared" si="191"/>
        <v>14315.794660702666</v>
      </c>
      <c r="AV378" s="649">
        <f t="shared" si="192"/>
        <v>0</v>
      </c>
      <c r="AW378" s="661">
        <v>0</v>
      </c>
      <c r="AX378" s="649">
        <f t="shared" si="193"/>
        <v>0</v>
      </c>
      <c r="AY378" s="649">
        <f t="shared" si="194"/>
        <v>0</v>
      </c>
      <c r="AZ378" s="650">
        <f t="shared" si="195"/>
        <v>0</v>
      </c>
      <c r="BA378" s="651">
        <v>0</v>
      </c>
      <c r="BB378" s="649">
        <f t="shared" si="196"/>
        <v>0</v>
      </c>
      <c r="BC378" s="649">
        <f t="shared" si="197"/>
        <v>0</v>
      </c>
      <c r="BD378" s="649">
        <f t="shared" si="198"/>
        <v>0</v>
      </c>
      <c r="BE378" s="650">
        <f t="shared" si="199"/>
        <v>0</v>
      </c>
      <c r="BF378" s="651">
        <v>0</v>
      </c>
      <c r="BG378" s="649">
        <f t="shared" si="200"/>
        <v>0</v>
      </c>
      <c r="BH378" s="649">
        <f t="shared" si="201"/>
        <v>0</v>
      </c>
      <c r="BI378" s="649">
        <f t="shared" si="202"/>
        <v>0</v>
      </c>
      <c r="BJ378" s="650">
        <f t="shared" si="203"/>
        <v>0</v>
      </c>
      <c r="BK378" s="674">
        <v>0</v>
      </c>
      <c r="BL378" s="674">
        <v>0</v>
      </c>
      <c r="BM378" s="675">
        <v>0</v>
      </c>
      <c r="BN378" s="675">
        <v>0</v>
      </c>
      <c r="BO378" s="662">
        <v>0</v>
      </c>
      <c r="BP378" s="662">
        <v>0</v>
      </c>
      <c r="BQ378" s="662">
        <v>10.656599999999999</v>
      </c>
      <c r="BR378" s="675">
        <v>0</v>
      </c>
      <c r="BS378" s="652">
        <f t="shared" si="204"/>
        <v>10.656599999999999</v>
      </c>
      <c r="BT378" s="650">
        <f t="shared" si="205"/>
        <v>1717895.3592843241</v>
      </c>
      <c r="BV378" s="668"/>
      <c r="BW378" s="674"/>
      <c r="BX378" s="674"/>
      <c r="BY378" s="675"/>
      <c r="BZ378" s="675"/>
      <c r="CA378" s="662"/>
      <c r="CB378" s="662"/>
      <c r="CC378" s="662"/>
      <c r="CD378" s="675"/>
      <c r="CF378" s="671"/>
      <c r="CG378" s="661"/>
      <c r="CH378" s="661"/>
      <c r="CI378" s="661"/>
      <c r="CJ378" s="88"/>
      <c r="CK378" s="86"/>
      <c r="CL378" s="86"/>
      <c r="CM378" s="87"/>
      <c r="CN378" s="86"/>
      <c r="CO378" s="86"/>
      <c r="CP378" s="86"/>
      <c r="CQ378" s="87"/>
    </row>
    <row r="379" spans="1:95" ht="17.25" customHeight="1" x14ac:dyDescent="0.25">
      <c r="A379" s="664">
        <v>377</v>
      </c>
      <c r="B379" s="647" t="s">
        <v>350</v>
      </c>
      <c r="C379" s="648" t="s">
        <v>920</v>
      </c>
      <c r="D379" s="653">
        <v>0</v>
      </c>
      <c r="E379" s="654">
        <v>0</v>
      </c>
      <c r="F379" s="567">
        <v>0</v>
      </c>
      <c r="G379" s="567">
        <v>0</v>
      </c>
      <c r="H379" s="569">
        <v>0</v>
      </c>
      <c r="I379" s="654">
        <v>14</v>
      </c>
      <c r="J379" s="567">
        <v>0</v>
      </c>
      <c r="K379" s="567">
        <v>31</v>
      </c>
      <c r="L379" s="569">
        <v>0</v>
      </c>
      <c r="M379" s="655">
        <v>0</v>
      </c>
      <c r="N379" s="656">
        <v>0</v>
      </c>
      <c r="O379" s="649">
        <v>177044.69105543301</v>
      </c>
      <c r="P379" s="649">
        <f t="shared" si="172"/>
        <v>12646.049361102358</v>
      </c>
      <c r="Q379" s="649">
        <f t="shared" si="173"/>
        <v>0</v>
      </c>
      <c r="R379" s="649">
        <f t="shared" si="174"/>
        <v>0</v>
      </c>
      <c r="S379" s="660">
        <v>6014.8122515129999</v>
      </c>
      <c r="T379" s="649">
        <f t="shared" si="175"/>
        <v>429.62944653664283</v>
      </c>
      <c r="U379" s="649">
        <f t="shared" si="176"/>
        <v>0</v>
      </c>
      <c r="V379" s="650">
        <f t="shared" si="177"/>
        <v>0</v>
      </c>
      <c r="W379" s="655">
        <v>0</v>
      </c>
      <c r="X379" s="656">
        <v>0</v>
      </c>
      <c r="Y379" s="661">
        <v>0</v>
      </c>
      <c r="Z379" s="649">
        <f t="shared" si="178"/>
        <v>0</v>
      </c>
      <c r="AA379" s="649">
        <f t="shared" si="179"/>
        <v>0</v>
      </c>
      <c r="AB379" s="649">
        <f t="shared" si="180"/>
        <v>0</v>
      </c>
      <c r="AC379" s="661">
        <v>0</v>
      </c>
      <c r="AD379" s="649">
        <f t="shared" si="181"/>
        <v>0</v>
      </c>
      <c r="AE379" s="649">
        <f t="shared" si="182"/>
        <v>0</v>
      </c>
      <c r="AF379" s="650">
        <f t="shared" si="183"/>
        <v>0</v>
      </c>
      <c r="AG379" s="655">
        <v>1</v>
      </c>
      <c r="AH379" s="656">
        <v>0</v>
      </c>
      <c r="AI379" s="661">
        <v>438436.22753934498</v>
      </c>
      <c r="AJ379" s="649">
        <f t="shared" si="184"/>
        <v>14143.104114172418</v>
      </c>
      <c r="AK379" s="649">
        <f t="shared" si="185"/>
        <v>14143.104114172418</v>
      </c>
      <c r="AL379" s="649">
        <f t="shared" si="186"/>
        <v>0</v>
      </c>
      <c r="AM379" s="661">
        <v>60932.663243597999</v>
      </c>
      <c r="AN379" s="649">
        <f t="shared" si="187"/>
        <v>1965.5697820515484</v>
      </c>
      <c r="AO379" s="649">
        <f t="shared" si="188"/>
        <v>1965.5697820515484</v>
      </c>
      <c r="AP379" s="650">
        <f t="shared" si="189"/>
        <v>0</v>
      </c>
      <c r="AQ379" s="655">
        <v>0</v>
      </c>
      <c r="AR379" s="656">
        <v>0</v>
      </c>
      <c r="AS379" s="661">
        <v>0</v>
      </c>
      <c r="AT379" s="649">
        <f t="shared" si="190"/>
        <v>0</v>
      </c>
      <c r="AU379" s="649">
        <f t="shared" si="191"/>
        <v>0</v>
      </c>
      <c r="AV379" s="649">
        <f t="shared" si="192"/>
        <v>0</v>
      </c>
      <c r="AW379" s="661">
        <v>0</v>
      </c>
      <c r="AX379" s="649">
        <f t="shared" si="193"/>
        <v>0</v>
      </c>
      <c r="AY379" s="649">
        <f t="shared" si="194"/>
        <v>0</v>
      </c>
      <c r="AZ379" s="650">
        <f t="shared" si="195"/>
        <v>0</v>
      </c>
      <c r="BA379" s="651">
        <v>0</v>
      </c>
      <c r="BB379" s="649">
        <f t="shared" si="196"/>
        <v>0</v>
      </c>
      <c r="BC379" s="649">
        <f t="shared" si="197"/>
        <v>0</v>
      </c>
      <c r="BD379" s="649">
        <f t="shared" si="198"/>
        <v>0</v>
      </c>
      <c r="BE379" s="650">
        <f t="shared" si="199"/>
        <v>0</v>
      </c>
      <c r="BF379" s="651">
        <v>0</v>
      </c>
      <c r="BG379" s="649">
        <f t="shared" si="200"/>
        <v>0</v>
      </c>
      <c r="BH379" s="649">
        <f t="shared" si="201"/>
        <v>0</v>
      </c>
      <c r="BI379" s="649">
        <f t="shared" si="202"/>
        <v>0</v>
      </c>
      <c r="BJ379" s="650">
        <f t="shared" si="203"/>
        <v>0</v>
      </c>
      <c r="BK379" s="674">
        <v>1.09825924175459</v>
      </c>
      <c r="BL379" s="674">
        <v>3.7311613826220003E-2</v>
      </c>
      <c r="BM379" s="675">
        <v>0</v>
      </c>
      <c r="BN379" s="675">
        <v>0</v>
      </c>
      <c r="BO379" s="662">
        <v>2.7197462739187102</v>
      </c>
      <c r="BP379" s="662">
        <v>0.37798287050047003</v>
      </c>
      <c r="BQ379" s="662">
        <v>0</v>
      </c>
      <c r="BR379" s="675">
        <v>0</v>
      </c>
      <c r="BS379" s="652">
        <f t="shared" si="204"/>
        <v>4.2332999999999901</v>
      </c>
      <c r="BT379" s="650">
        <f t="shared" si="205"/>
        <v>682428.39408988925</v>
      </c>
      <c r="BV379" s="668"/>
      <c r="BW379" s="674"/>
      <c r="BX379" s="674"/>
      <c r="BY379" s="675"/>
      <c r="BZ379" s="675"/>
      <c r="CA379" s="662"/>
      <c r="CB379" s="662"/>
      <c r="CC379" s="662"/>
      <c r="CD379" s="675"/>
      <c r="CF379" s="671"/>
      <c r="CG379" s="661"/>
      <c r="CH379" s="661"/>
      <c r="CI379" s="661"/>
      <c r="CJ379" s="88"/>
      <c r="CK379" s="86"/>
      <c r="CL379" s="86"/>
      <c r="CM379" s="87"/>
      <c r="CN379" s="86"/>
      <c r="CO379" s="86"/>
      <c r="CP379" s="86"/>
      <c r="CQ379" s="87"/>
    </row>
    <row r="380" spans="1:95" ht="17.25" customHeight="1" x14ac:dyDescent="0.25">
      <c r="A380" s="664">
        <v>378</v>
      </c>
      <c r="B380" s="647" t="s">
        <v>366</v>
      </c>
      <c r="C380" s="648" t="s">
        <v>921</v>
      </c>
      <c r="D380" s="653">
        <v>0</v>
      </c>
      <c r="E380" s="654">
        <v>0</v>
      </c>
      <c r="F380" s="567">
        <v>0</v>
      </c>
      <c r="G380" s="567">
        <v>0</v>
      </c>
      <c r="H380" s="569">
        <v>0</v>
      </c>
      <c r="I380" s="654">
        <v>0</v>
      </c>
      <c r="J380" s="567">
        <v>0</v>
      </c>
      <c r="K380" s="567">
        <v>0</v>
      </c>
      <c r="L380" s="569">
        <v>146</v>
      </c>
      <c r="M380" s="655">
        <v>0</v>
      </c>
      <c r="N380" s="656">
        <v>0</v>
      </c>
      <c r="O380" s="649">
        <v>0</v>
      </c>
      <c r="P380" s="649">
        <f t="shared" si="172"/>
        <v>0</v>
      </c>
      <c r="Q380" s="649">
        <f t="shared" si="173"/>
        <v>0</v>
      </c>
      <c r="R380" s="649">
        <f t="shared" si="174"/>
        <v>0</v>
      </c>
      <c r="S380" s="660">
        <v>117129.416369951</v>
      </c>
      <c r="T380" s="649">
        <f t="shared" si="175"/>
        <v>0</v>
      </c>
      <c r="U380" s="649">
        <f t="shared" si="176"/>
        <v>0</v>
      </c>
      <c r="V380" s="650">
        <f t="shared" si="177"/>
        <v>0</v>
      </c>
      <c r="W380" s="655">
        <v>0</v>
      </c>
      <c r="X380" s="656">
        <v>0</v>
      </c>
      <c r="Y380" s="661">
        <v>0</v>
      </c>
      <c r="Z380" s="649">
        <f t="shared" si="178"/>
        <v>0</v>
      </c>
      <c r="AA380" s="649">
        <f t="shared" si="179"/>
        <v>0</v>
      </c>
      <c r="AB380" s="649">
        <f t="shared" si="180"/>
        <v>0</v>
      </c>
      <c r="AC380" s="661">
        <v>0</v>
      </c>
      <c r="AD380" s="649">
        <f t="shared" si="181"/>
        <v>0</v>
      </c>
      <c r="AE380" s="649">
        <f t="shared" si="182"/>
        <v>0</v>
      </c>
      <c r="AF380" s="650">
        <f t="shared" si="183"/>
        <v>0</v>
      </c>
      <c r="AG380" s="655">
        <v>0</v>
      </c>
      <c r="AH380" s="656">
        <v>0</v>
      </c>
      <c r="AI380" s="661">
        <v>0</v>
      </c>
      <c r="AJ380" s="649">
        <f t="shared" si="184"/>
        <v>0</v>
      </c>
      <c r="AK380" s="649">
        <f t="shared" si="185"/>
        <v>0</v>
      </c>
      <c r="AL380" s="649">
        <f t="shared" si="186"/>
        <v>0</v>
      </c>
      <c r="AM380" s="661">
        <v>863270.55628771498</v>
      </c>
      <c r="AN380" s="649">
        <f t="shared" si="187"/>
        <v>0</v>
      </c>
      <c r="AO380" s="649">
        <f t="shared" si="188"/>
        <v>0</v>
      </c>
      <c r="AP380" s="650">
        <f t="shared" si="189"/>
        <v>0</v>
      </c>
      <c r="AQ380" s="655">
        <v>2</v>
      </c>
      <c r="AR380" s="656">
        <v>0</v>
      </c>
      <c r="AS380" s="661">
        <v>2686091.5501765101</v>
      </c>
      <c r="AT380" s="649">
        <f t="shared" si="190"/>
        <v>18397.887329976096</v>
      </c>
      <c r="AU380" s="649">
        <f t="shared" si="191"/>
        <v>36795.774659952192</v>
      </c>
      <c r="AV380" s="649">
        <f t="shared" si="192"/>
        <v>0</v>
      </c>
      <c r="AW380" s="661">
        <v>27758.894844933999</v>
      </c>
      <c r="AX380" s="649">
        <f t="shared" si="193"/>
        <v>190.12941674612327</v>
      </c>
      <c r="AY380" s="649">
        <f t="shared" si="194"/>
        <v>380.25883349224654</v>
      </c>
      <c r="AZ380" s="650">
        <f t="shared" si="195"/>
        <v>0</v>
      </c>
      <c r="BA380" s="651">
        <v>0</v>
      </c>
      <c r="BB380" s="649">
        <f t="shared" si="196"/>
        <v>0</v>
      </c>
      <c r="BC380" s="649">
        <f t="shared" si="197"/>
        <v>0</v>
      </c>
      <c r="BD380" s="649">
        <f t="shared" si="198"/>
        <v>0</v>
      </c>
      <c r="BE380" s="650">
        <f t="shared" si="199"/>
        <v>0</v>
      </c>
      <c r="BF380" s="651">
        <v>0</v>
      </c>
      <c r="BG380" s="649">
        <f t="shared" si="200"/>
        <v>0</v>
      </c>
      <c r="BH380" s="649">
        <f t="shared" si="201"/>
        <v>0</v>
      </c>
      <c r="BI380" s="649">
        <f t="shared" si="202"/>
        <v>0</v>
      </c>
      <c r="BJ380" s="650">
        <f t="shared" si="203"/>
        <v>0</v>
      </c>
      <c r="BK380" s="674">
        <v>0</v>
      </c>
      <c r="BL380" s="674">
        <v>0.72658752568493001</v>
      </c>
      <c r="BM380" s="675">
        <v>0</v>
      </c>
      <c r="BN380" s="675">
        <v>0</v>
      </c>
      <c r="BO380" s="662">
        <v>0</v>
      </c>
      <c r="BP380" s="662">
        <v>5.3551160496575303</v>
      </c>
      <c r="BQ380" s="662">
        <v>16.662600000000001</v>
      </c>
      <c r="BR380" s="675">
        <v>0.17219642465752999</v>
      </c>
      <c r="BS380" s="652">
        <f t="shared" si="204"/>
        <v>22.916499999999989</v>
      </c>
      <c r="BT380" s="650">
        <f t="shared" si="205"/>
        <v>3694250.4176791096</v>
      </c>
      <c r="BV380" s="668"/>
      <c r="BW380" s="674"/>
      <c r="BX380" s="674"/>
      <c r="BY380" s="675"/>
      <c r="BZ380" s="675"/>
      <c r="CA380" s="662"/>
      <c r="CB380" s="662"/>
      <c r="CC380" s="662"/>
      <c r="CD380" s="675"/>
      <c r="CF380" s="671"/>
      <c r="CG380" s="661"/>
      <c r="CH380" s="661"/>
      <c r="CI380" s="661"/>
      <c r="CJ380" s="88"/>
      <c r="CK380" s="86"/>
      <c r="CL380" s="86"/>
      <c r="CM380" s="87"/>
      <c r="CN380" s="86"/>
      <c r="CO380" s="86"/>
      <c r="CP380" s="86"/>
      <c r="CQ380" s="87"/>
    </row>
    <row r="381" spans="1:95" ht="17.25" customHeight="1" x14ac:dyDescent="0.25">
      <c r="A381" s="664">
        <v>379</v>
      </c>
      <c r="B381" s="647" t="s">
        <v>514</v>
      </c>
      <c r="C381" s="648" t="s">
        <v>922</v>
      </c>
      <c r="D381" s="653">
        <v>0</v>
      </c>
      <c r="E381" s="654">
        <v>0</v>
      </c>
      <c r="F381" s="567">
        <v>0</v>
      </c>
      <c r="G381" s="567">
        <v>0</v>
      </c>
      <c r="H381" s="569">
        <v>0</v>
      </c>
      <c r="I381" s="654">
        <v>0</v>
      </c>
      <c r="J381" s="567">
        <v>0</v>
      </c>
      <c r="K381" s="567">
        <v>0</v>
      </c>
      <c r="L381" s="569">
        <v>172</v>
      </c>
      <c r="M381" s="655">
        <v>0</v>
      </c>
      <c r="N381" s="656">
        <v>0</v>
      </c>
      <c r="O381" s="649">
        <v>0</v>
      </c>
      <c r="P381" s="649">
        <f t="shared" si="172"/>
        <v>0</v>
      </c>
      <c r="Q381" s="649">
        <f t="shared" si="173"/>
        <v>0</v>
      </c>
      <c r="R381" s="649">
        <f t="shared" si="174"/>
        <v>0</v>
      </c>
      <c r="S381" s="660">
        <v>0</v>
      </c>
      <c r="T381" s="649">
        <f t="shared" si="175"/>
        <v>0</v>
      </c>
      <c r="U381" s="649">
        <f t="shared" si="176"/>
        <v>0</v>
      </c>
      <c r="V381" s="650">
        <f t="shared" si="177"/>
        <v>0</v>
      </c>
      <c r="W381" s="655">
        <v>0</v>
      </c>
      <c r="X381" s="656">
        <v>0</v>
      </c>
      <c r="Y381" s="661">
        <v>0</v>
      </c>
      <c r="Z381" s="649">
        <f t="shared" si="178"/>
        <v>0</v>
      </c>
      <c r="AA381" s="649">
        <f t="shared" si="179"/>
        <v>0</v>
      </c>
      <c r="AB381" s="649">
        <f t="shared" si="180"/>
        <v>0</v>
      </c>
      <c r="AC381" s="661">
        <v>0</v>
      </c>
      <c r="AD381" s="649">
        <f t="shared" si="181"/>
        <v>0</v>
      </c>
      <c r="AE381" s="649">
        <f t="shared" si="182"/>
        <v>0</v>
      </c>
      <c r="AF381" s="650">
        <f t="shared" si="183"/>
        <v>0</v>
      </c>
      <c r="AG381" s="655">
        <v>0</v>
      </c>
      <c r="AH381" s="656">
        <v>0</v>
      </c>
      <c r="AI381" s="661">
        <v>0</v>
      </c>
      <c r="AJ381" s="649">
        <f t="shared" si="184"/>
        <v>0</v>
      </c>
      <c r="AK381" s="649">
        <f t="shared" si="185"/>
        <v>0</v>
      </c>
      <c r="AL381" s="649">
        <f t="shared" si="186"/>
        <v>0</v>
      </c>
      <c r="AM381" s="661">
        <v>182836.68335055801</v>
      </c>
      <c r="AN381" s="649">
        <f t="shared" si="187"/>
        <v>0</v>
      </c>
      <c r="AO381" s="649">
        <f t="shared" si="188"/>
        <v>0</v>
      </c>
      <c r="AP381" s="650">
        <f t="shared" si="189"/>
        <v>0</v>
      </c>
      <c r="AQ381" s="655">
        <v>0</v>
      </c>
      <c r="AR381" s="656">
        <v>0</v>
      </c>
      <c r="AS381" s="661">
        <v>2770555.2571163401</v>
      </c>
      <c r="AT381" s="649">
        <f t="shared" si="190"/>
        <v>16107.879401839187</v>
      </c>
      <c r="AU381" s="649">
        <f t="shared" si="191"/>
        <v>0</v>
      </c>
      <c r="AV381" s="649">
        <f t="shared" si="192"/>
        <v>0</v>
      </c>
      <c r="AW381" s="661">
        <v>196856.66805723499</v>
      </c>
      <c r="AX381" s="649">
        <f t="shared" si="193"/>
        <v>1144.5155119606686</v>
      </c>
      <c r="AY381" s="649">
        <f t="shared" si="194"/>
        <v>0</v>
      </c>
      <c r="AZ381" s="650">
        <f t="shared" si="195"/>
        <v>0</v>
      </c>
      <c r="BA381" s="651">
        <v>0</v>
      </c>
      <c r="BB381" s="649">
        <f t="shared" si="196"/>
        <v>0</v>
      </c>
      <c r="BC381" s="649">
        <f t="shared" si="197"/>
        <v>0</v>
      </c>
      <c r="BD381" s="649">
        <f t="shared" si="198"/>
        <v>0</v>
      </c>
      <c r="BE381" s="650">
        <f t="shared" si="199"/>
        <v>0</v>
      </c>
      <c r="BF381" s="651">
        <v>0</v>
      </c>
      <c r="BG381" s="649">
        <f t="shared" si="200"/>
        <v>0</v>
      </c>
      <c r="BH381" s="649">
        <f t="shared" si="201"/>
        <v>0</v>
      </c>
      <c r="BI381" s="649">
        <f t="shared" si="202"/>
        <v>0</v>
      </c>
      <c r="BJ381" s="650">
        <f t="shared" si="203"/>
        <v>0</v>
      </c>
      <c r="BK381" s="674">
        <v>0</v>
      </c>
      <c r="BL381" s="674">
        <v>0</v>
      </c>
      <c r="BM381" s="675">
        <v>0</v>
      </c>
      <c r="BN381" s="675">
        <v>0</v>
      </c>
      <c r="BO381" s="662">
        <v>0</v>
      </c>
      <c r="BP381" s="662">
        <v>1.1341886391760601</v>
      </c>
      <c r="BQ381" s="662">
        <v>17.186552716043199</v>
      </c>
      <c r="BR381" s="675">
        <v>1.2211586447807199</v>
      </c>
      <c r="BS381" s="652">
        <f t="shared" si="204"/>
        <v>19.541899999999977</v>
      </c>
      <c r="BT381" s="650">
        <f t="shared" si="205"/>
        <v>3150248.6085241353</v>
      </c>
      <c r="BV381" s="668"/>
      <c r="BW381" s="674"/>
      <c r="BX381" s="674"/>
      <c r="BY381" s="675"/>
      <c r="BZ381" s="675"/>
      <c r="CA381" s="662"/>
      <c r="CB381" s="662"/>
      <c r="CC381" s="662"/>
      <c r="CD381" s="675"/>
      <c r="CF381" s="671"/>
      <c r="CG381" s="661"/>
      <c r="CH381" s="661"/>
      <c r="CI381" s="661"/>
      <c r="CJ381" s="92"/>
      <c r="CK381" s="86"/>
      <c r="CL381" s="91"/>
      <c r="CM381" s="87"/>
      <c r="CN381" s="86"/>
      <c r="CO381" s="86"/>
      <c r="CP381" s="86"/>
      <c r="CQ381" s="87"/>
    </row>
    <row r="382" spans="1:95" s="91" customFormat="1" ht="17.25" customHeight="1" x14ac:dyDescent="0.25">
      <c r="A382" s="664">
        <v>380</v>
      </c>
      <c r="B382" s="647" t="s">
        <v>543</v>
      </c>
      <c r="C382" s="648" t="s">
        <v>923</v>
      </c>
      <c r="D382" s="653">
        <v>0</v>
      </c>
      <c r="E382" s="654">
        <v>0</v>
      </c>
      <c r="F382" s="567">
        <v>0</v>
      </c>
      <c r="G382" s="567">
        <v>0</v>
      </c>
      <c r="H382" s="569">
        <v>0</v>
      </c>
      <c r="I382" s="654">
        <v>0</v>
      </c>
      <c r="J382" s="567">
        <v>0</v>
      </c>
      <c r="K382" s="567">
        <v>0</v>
      </c>
      <c r="L382" s="569">
        <v>167</v>
      </c>
      <c r="M382" s="655">
        <v>0</v>
      </c>
      <c r="N382" s="656">
        <v>0</v>
      </c>
      <c r="O382" s="649">
        <v>0</v>
      </c>
      <c r="P382" s="649">
        <f t="shared" si="172"/>
        <v>0</v>
      </c>
      <c r="Q382" s="649">
        <f t="shared" si="173"/>
        <v>0</v>
      </c>
      <c r="R382" s="649">
        <f t="shared" si="174"/>
        <v>0</v>
      </c>
      <c r="S382" s="660">
        <v>0</v>
      </c>
      <c r="T382" s="649">
        <f t="shared" si="175"/>
        <v>0</v>
      </c>
      <c r="U382" s="649">
        <f t="shared" si="176"/>
        <v>0</v>
      </c>
      <c r="V382" s="650">
        <f t="shared" si="177"/>
        <v>0</v>
      </c>
      <c r="W382" s="655">
        <v>0</v>
      </c>
      <c r="X382" s="656">
        <v>0</v>
      </c>
      <c r="Y382" s="661">
        <v>0</v>
      </c>
      <c r="Z382" s="649">
        <f t="shared" si="178"/>
        <v>0</v>
      </c>
      <c r="AA382" s="649">
        <f t="shared" si="179"/>
        <v>0</v>
      </c>
      <c r="AB382" s="649">
        <f t="shared" si="180"/>
        <v>0</v>
      </c>
      <c r="AC382" s="661">
        <v>0</v>
      </c>
      <c r="AD382" s="649">
        <f t="shared" si="181"/>
        <v>0</v>
      </c>
      <c r="AE382" s="649">
        <f t="shared" si="182"/>
        <v>0</v>
      </c>
      <c r="AF382" s="650">
        <f t="shared" si="183"/>
        <v>0</v>
      </c>
      <c r="AG382" s="655">
        <v>0</v>
      </c>
      <c r="AH382" s="656">
        <v>0</v>
      </c>
      <c r="AI382" s="661">
        <v>0</v>
      </c>
      <c r="AJ382" s="649">
        <f t="shared" si="184"/>
        <v>0</v>
      </c>
      <c r="AK382" s="649">
        <f t="shared" si="185"/>
        <v>0</v>
      </c>
      <c r="AL382" s="649">
        <f t="shared" si="186"/>
        <v>0</v>
      </c>
      <c r="AM382" s="661">
        <v>0</v>
      </c>
      <c r="AN382" s="649">
        <f t="shared" si="187"/>
        <v>0</v>
      </c>
      <c r="AO382" s="649">
        <f t="shared" si="188"/>
        <v>0</v>
      </c>
      <c r="AP382" s="650">
        <f t="shared" si="189"/>
        <v>0</v>
      </c>
      <c r="AQ382" s="655">
        <v>0</v>
      </c>
      <c r="AR382" s="656">
        <v>0</v>
      </c>
      <c r="AS382" s="661">
        <v>2342483.4614507798</v>
      </c>
      <c r="AT382" s="649">
        <f t="shared" si="190"/>
        <v>14026.847074555568</v>
      </c>
      <c r="AU382" s="649">
        <f t="shared" si="191"/>
        <v>0</v>
      </c>
      <c r="AV382" s="649">
        <f t="shared" si="192"/>
        <v>0</v>
      </c>
      <c r="AW382" s="661">
        <v>0</v>
      </c>
      <c r="AX382" s="649">
        <f t="shared" si="193"/>
        <v>0</v>
      </c>
      <c r="AY382" s="649">
        <f t="shared" si="194"/>
        <v>0</v>
      </c>
      <c r="AZ382" s="650">
        <f t="shared" si="195"/>
        <v>0</v>
      </c>
      <c r="BA382" s="651">
        <v>0</v>
      </c>
      <c r="BB382" s="649">
        <f t="shared" si="196"/>
        <v>0</v>
      </c>
      <c r="BC382" s="649">
        <f t="shared" si="197"/>
        <v>0</v>
      </c>
      <c r="BD382" s="649">
        <f t="shared" si="198"/>
        <v>0</v>
      </c>
      <c r="BE382" s="650">
        <f t="shared" si="199"/>
        <v>0</v>
      </c>
      <c r="BF382" s="651">
        <v>0</v>
      </c>
      <c r="BG382" s="649">
        <f t="shared" si="200"/>
        <v>0</v>
      </c>
      <c r="BH382" s="649">
        <f t="shared" si="201"/>
        <v>0</v>
      </c>
      <c r="BI382" s="649">
        <f t="shared" si="202"/>
        <v>0</v>
      </c>
      <c r="BJ382" s="650">
        <f t="shared" si="203"/>
        <v>0</v>
      </c>
      <c r="BK382" s="674">
        <v>0</v>
      </c>
      <c r="BL382" s="674">
        <v>0</v>
      </c>
      <c r="BM382" s="675">
        <v>0</v>
      </c>
      <c r="BN382" s="675">
        <v>0</v>
      </c>
      <c r="BO382" s="675">
        <v>0</v>
      </c>
      <c r="BP382" s="675">
        <v>0</v>
      </c>
      <c r="BQ382" s="662">
        <v>14.5311</v>
      </c>
      <c r="BR382" s="675">
        <v>0</v>
      </c>
      <c r="BS382" s="652">
        <f t="shared" si="204"/>
        <v>14.5311</v>
      </c>
      <c r="BT382" s="650">
        <f t="shared" si="205"/>
        <v>2342483.4614507859</v>
      </c>
      <c r="BV382" s="668"/>
      <c r="BW382" s="674"/>
      <c r="BX382" s="674"/>
      <c r="BY382" s="675"/>
      <c r="BZ382" s="675"/>
      <c r="CA382" s="675"/>
      <c r="CB382" s="675"/>
      <c r="CC382" s="662"/>
      <c r="CD382" s="675"/>
      <c r="CE382" s="85"/>
      <c r="CF382" s="671"/>
      <c r="CG382" s="661"/>
      <c r="CH382" s="661"/>
      <c r="CI382" s="661"/>
      <c r="CJ382" s="88"/>
      <c r="CK382" s="86"/>
      <c r="CL382" s="86"/>
      <c r="CQ382" s="87"/>
    </row>
    <row r="383" spans="1:95" ht="17.25" customHeight="1" x14ac:dyDescent="0.25">
      <c r="A383" s="664">
        <v>381</v>
      </c>
      <c r="B383" s="647" t="s">
        <v>349</v>
      </c>
      <c r="C383" s="648" t="s">
        <v>924</v>
      </c>
      <c r="D383" s="653">
        <v>0</v>
      </c>
      <c r="E383" s="654">
        <v>0</v>
      </c>
      <c r="F383" s="567">
        <v>0</v>
      </c>
      <c r="G383" s="567">
        <v>0</v>
      </c>
      <c r="H383" s="569">
        <v>0</v>
      </c>
      <c r="I383" s="654">
        <v>0</v>
      </c>
      <c r="J383" s="567">
        <v>0</v>
      </c>
      <c r="K383" s="567">
        <v>0</v>
      </c>
      <c r="L383" s="569">
        <v>89</v>
      </c>
      <c r="M383" s="655">
        <v>0</v>
      </c>
      <c r="N383" s="656">
        <v>0</v>
      </c>
      <c r="O383" s="649">
        <v>0</v>
      </c>
      <c r="P383" s="649">
        <f t="shared" si="172"/>
        <v>0</v>
      </c>
      <c r="Q383" s="649">
        <f t="shared" si="173"/>
        <v>0</v>
      </c>
      <c r="R383" s="649">
        <f t="shared" si="174"/>
        <v>0</v>
      </c>
      <c r="S383" s="660">
        <v>0</v>
      </c>
      <c r="T383" s="649">
        <f t="shared" si="175"/>
        <v>0</v>
      </c>
      <c r="U383" s="649">
        <f t="shared" si="176"/>
        <v>0</v>
      </c>
      <c r="V383" s="650">
        <f t="shared" si="177"/>
        <v>0</v>
      </c>
      <c r="W383" s="655">
        <v>0</v>
      </c>
      <c r="X383" s="656">
        <v>0</v>
      </c>
      <c r="Y383" s="661">
        <v>0</v>
      </c>
      <c r="Z383" s="649">
        <f t="shared" si="178"/>
        <v>0</v>
      </c>
      <c r="AA383" s="649">
        <f t="shared" si="179"/>
        <v>0</v>
      </c>
      <c r="AB383" s="649">
        <f t="shared" si="180"/>
        <v>0</v>
      </c>
      <c r="AC383" s="661">
        <v>0</v>
      </c>
      <c r="AD383" s="649">
        <f t="shared" si="181"/>
        <v>0</v>
      </c>
      <c r="AE383" s="649">
        <f t="shared" si="182"/>
        <v>0</v>
      </c>
      <c r="AF383" s="650">
        <f t="shared" si="183"/>
        <v>0</v>
      </c>
      <c r="AG383" s="655">
        <v>0</v>
      </c>
      <c r="AH383" s="656">
        <v>0</v>
      </c>
      <c r="AI383" s="661">
        <v>0</v>
      </c>
      <c r="AJ383" s="649">
        <f t="shared" si="184"/>
        <v>0</v>
      </c>
      <c r="AK383" s="649">
        <f t="shared" si="185"/>
        <v>0</v>
      </c>
      <c r="AL383" s="649">
        <f t="shared" si="186"/>
        <v>0</v>
      </c>
      <c r="AM383" s="661">
        <v>0</v>
      </c>
      <c r="AN383" s="649">
        <f t="shared" si="187"/>
        <v>0</v>
      </c>
      <c r="AO383" s="649">
        <f t="shared" si="188"/>
        <v>0</v>
      </c>
      <c r="AP383" s="650">
        <f t="shared" si="189"/>
        <v>0</v>
      </c>
      <c r="AQ383" s="655">
        <v>0</v>
      </c>
      <c r="AR383" s="656">
        <v>0</v>
      </c>
      <c r="AS383" s="661">
        <v>1371192.1378804201</v>
      </c>
      <c r="AT383" s="649">
        <f t="shared" si="190"/>
        <v>15406.653234611462</v>
      </c>
      <c r="AU383" s="649">
        <f t="shared" si="191"/>
        <v>0</v>
      </c>
      <c r="AV383" s="649">
        <f t="shared" si="192"/>
        <v>0</v>
      </c>
      <c r="AW383" s="661">
        <v>0</v>
      </c>
      <c r="AX383" s="649">
        <f t="shared" si="193"/>
        <v>0</v>
      </c>
      <c r="AY383" s="649">
        <f t="shared" si="194"/>
        <v>0</v>
      </c>
      <c r="AZ383" s="650">
        <f t="shared" si="195"/>
        <v>0</v>
      </c>
      <c r="BA383" s="651">
        <v>0</v>
      </c>
      <c r="BB383" s="649">
        <f t="shared" si="196"/>
        <v>0</v>
      </c>
      <c r="BC383" s="649">
        <f t="shared" si="197"/>
        <v>0</v>
      </c>
      <c r="BD383" s="649">
        <f t="shared" si="198"/>
        <v>0</v>
      </c>
      <c r="BE383" s="650">
        <f t="shared" si="199"/>
        <v>0</v>
      </c>
      <c r="BF383" s="651">
        <v>0</v>
      </c>
      <c r="BG383" s="649">
        <f t="shared" si="200"/>
        <v>0</v>
      </c>
      <c r="BH383" s="649">
        <f t="shared" si="201"/>
        <v>0</v>
      </c>
      <c r="BI383" s="649">
        <f t="shared" si="202"/>
        <v>0</v>
      </c>
      <c r="BJ383" s="650">
        <f t="shared" si="203"/>
        <v>0</v>
      </c>
      <c r="BK383" s="674">
        <v>0</v>
      </c>
      <c r="BL383" s="674">
        <v>0</v>
      </c>
      <c r="BM383" s="675">
        <v>0</v>
      </c>
      <c r="BN383" s="675">
        <v>0</v>
      </c>
      <c r="BO383" s="662">
        <v>0</v>
      </c>
      <c r="BP383" s="662">
        <v>0</v>
      </c>
      <c r="BQ383" s="662">
        <v>8.5059000000000005</v>
      </c>
      <c r="BR383" s="675">
        <v>0</v>
      </c>
      <c r="BS383" s="652">
        <f t="shared" si="204"/>
        <v>8.5059000000000005</v>
      </c>
      <c r="BT383" s="650">
        <f t="shared" si="205"/>
        <v>1371192.1378804247</v>
      </c>
      <c r="BW383" s="674"/>
      <c r="BX383" s="674"/>
      <c r="BY383" s="675"/>
      <c r="BZ383" s="675"/>
      <c r="CA383" s="662"/>
      <c r="CB383" s="662"/>
      <c r="CC383" s="662"/>
      <c r="CD383" s="675"/>
      <c r="CE383" s="91"/>
      <c r="CF383" s="671"/>
      <c r="CG383" s="661"/>
      <c r="CH383" s="661"/>
      <c r="CI383" s="661"/>
      <c r="CJ383" s="88"/>
      <c r="CK383" s="86"/>
      <c r="CL383" s="86"/>
      <c r="CM383" s="87"/>
      <c r="CN383" s="86"/>
      <c r="CO383" s="86"/>
      <c r="CP383" s="86"/>
      <c r="CQ383" s="87"/>
    </row>
    <row r="384" spans="1:95" ht="17.25" customHeight="1" x14ac:dyDescent="0.25">
      <c r="A384" s="664">
        <v>382</v>
      </c>
      <c r="B384" s="647" t="s">
        <v>937</v>
      </c>
      <c r="C384" s="648" t="s">
        <v>925</v>
      </c>
      <c r="D384" s="653">
        <v>0</v>
      </c>
      <c r="E384" s="654">
        <v>0</v>
      </c>
      <c r="F384" s="567">
        <v>0</v>
      </c>
      <c r="G384" s="567">
        <v>0</v>
      </c>
      <c r="H384" s="569">
        <v>0</v>
      </c>
      <c r="I384" s="654">
        <v>0</v>
      </c>
      <c r="J384" s="567">
        <v>0</v>
      </c>
      <c r="K384" s="567">
        <v>0</v>
      </c>
      <c r="L384" s="569">
        <v>76</v>
      </c>
      <c r="M384" s="655">
        <v>0</v>
      </c>
      <c r="N384" s="656">
        <v>0</v>
      </c>
      <c r="O384" s="649">
        <v>0</v>
      </c>
      <c r="P384" s="649">
        <f t="shared" si="172"/>
        <v>0</v>
      </c>
      <c r="Q384" s="649">
        <f t="shared" si="173"/>
        <v>0</v>
      </c>
      <c r="R384" s="649">
        <f t="shared" si="174"/>
        <v>0</v>
      </c>
      <c r="S384" s="660">
        <v>0</v>
      </c>
      <c r="T384" s="649">
        <f t="shared" si="175"/>
        <v>0</v>
      </c>
      <c r="U384" s="649">
        <f t="shared" si="176"/>
        <v>0</v>
      </c>
      <c r="V384" s="650">
        <f t="shared" si="177"/>
        <v>0</v>
      </c>
      <c r="W384" s="655">
        <v>0</v>
      </c>
      <c r="X384" s="656">
        <v>0</v>
      </c>
      <c r="Y384" s="661">
        <v>0</v>
      </c>
      <c r="Z384" s="649">
        <f t="shared" si="178"/>
        <v>0</v>
      </c>
      <c r="AA384" s="649">
        <f t="shared" si="179"/>
        <v>0</v>
      </c>
      <c r="AB384" s="649">
        <f t="shared" si="180"/>
        <v>0</v>
      </c>
      <c r="AC384" s="661">
        <v>0</v>
      </c>
      <c r="AD384" s="649">
        <f t="shared" si="181"/>
        <v>0</v>
      </c>
      <c r="AE384" s="649">
        <f t="shared" si="182"/>
        <v>0</v>
      </c>
      <c r="AF384" s="650">
        <f t="shared" si="183"/>
        <v>0</v>
      </c>
      <c r="AG384" s="655">
        <v>0</v>
      </c>
      <c r="AH384" s="656">
        <v>0</v>
      </c>
      <c r="AI384" s="661">
        <v>0</v>
      </c>
      <c r="AJ384" s="649">
        <f t="shared" si="184"/>
        <v>0</v>
      </c>
      <c r="AK384" s="649">
        <f t="shared" si="185"/>
        <v>0</v>
      </c>
      <c r="AL384" s="649">
        <f t="shared" si="186"/>
        <v>0</v>
      </c>
      <c r="AM384" s="661">
        <v>62624.029864880002</v>
      </c>
      <c r="AN384" s="649">
        <f t="shared" si="187"/>
        <v>0</v>
      </c>
      <c r="AO384" s="649">
        <f t="shared" si="188"/>
        <v>0</v>
      </c>
      <c r="AP384" s="650">
        <f t="shared" si="189"/>
        <v>0</v>
      </c>
      <c r="AQ384" s="655">
        <v>4</v>
      </c>
      <c r="AR384" s="656">
        <v>0</v>
      </c>
      <c r="AS384" s="661">
        <v>1361069.28112684</v>
      </c>
      <c r="AT384" s="649">
        <f t="shared" si="190"/>
        <v>17908.806330616317</v>
      </c>
      <c r="AU384" s="649">
        <f t="shared" si="191"/>
        <v>71635.225322465267</v>
      </c>
      <c r="AV384" s="649">
        <f t="shared" si="192"/>
        <v>0</v>
      </c>
      <c r="AW384" s="661">
        <v>20863.143651117</v>
      </c>
      <c r="AX384" s="649">
        <f t="shared" si="193"/>
        <v>274.51504804101313</v>
      </c>
      <c r="AY384" s="649">
        <f t="shared" si="194"/>
        <v>1098.0601921640525</v>
      </c>
      <c r="AZ384" s="650">
        <f t="shared" si="195"/>
        <v>0</v>
      </c>
      <c r="BA384" s="651">
        <v>0</v>
      </c>
      <c r="BB384" s="649">
        <f t="shared" si="196"/>
        <v>0</v>
      </c>
      <c r="BC384" s="649">
        <f t="shared" si="197"/>
        <v>0</v>
      </c>
      <c r="BD384" s="649">
        <f t="shared" si="198"/>
        <v>0</v>
      </c>
      <c r="BE384" s="650">
        <f t="shared" si="199"/>
        <v>0</v>
      </c>
      <c r="BF384" s="651">
        <v>0</v>
      </c>
      <c r="BG384" s="649">
        <f t="shared" si="200"/>
        <v>0</v>
      </c>
      <c r="BH384" s="649">
        <f t="shared" si="201"/>
        <v>0</v>
      </c>
      <c r="BI384" s="649">
        <f t="shared" si="202"/>
        <v>0</v>
      </c>
      <c r="BJ384" s="650">
        <f t="shared" si="203"/>
        <v>0</v>
      </c>
      <c r="BK384" s="674">
        <v>0</v>
      </c>
      <c r="BL384" s="674">
        <v>0</v>
      </c>
      <c r="BM384" s="675">
        <v>0</v>
      </c>
      <c r="BN384" s="675">
        <v>0</v>
      </c>
      <c r="BO384" s="662">
        <v>0</v>
      </c>
      <c r="BP384" s="662">
        <v>0.38847490509323002</v>
      </c>
      <c r="BQ384" s="662">
        <v>8.4431050022154892</v>
      </c>
      <c r="BR384" s="675">
        <v>0.12942009269127999</v>
      </c>
      <c r="BS384" s="652">
        <f t="shared" si="204"/>
        <v>8.9609999999999985</v>
      </c>
      <c r="BT384" s="650">
        <f t="shared" si="205"/>
        <v>1444556.4546428344</v>
      </c>
      <c r="BV384" s="668"/>
      <c r="BW384" s="674"/>
      <c r="BX384" s="674"/>
      <c r="BY384" s="675"/>
      <c r="BZ384" s="675"/>
      <c r="CA384" s="662"/>
      <c r="CB384" s="662"/>
      <c r="CC384" s="662"/>
      <c r="CD384" s="675"/>
      <c r="CF384" s="671"/>
      <c r="CG384" s="661"/>
      <c r="CH384" s="661"/>
      <c r="CI384" s="661"/>
      <c r="CK384" s="86"/>
      <c r="CM384" s="87"/>
      <c r="CN384" s="86"/>
      <c r="CO384" s="86"/>
      <c r="CP384" s="86"/>
      <c r="CQ384" s="87"/>
    </row>
    <row r="385" spans="1:89" ht="17.25" customHeight="1" x14ac:dyDescent="0.25">
      <c r="A385" s="664">
        <v>383</v>
      </c>
      <c r="B385" s="647" t="s">
        <v>515</v>
      </c>
      <c r="C385" s="648" t="s">
        <v>926</v>
      </c>
      <c r="D385" s="653">
        <v>0</v>
      </c>
      <c r="E385" s="654">
        <v>0</v>
      </c>
      <c r="F385" s="567">
        <v>0</v>
      </c>
      <c r="G385" s="567">
        <v>0</v>
      </c>
      <c r="H385" s="569">
        <v>0</v>
      </c>
      <c r="I385" s="654">
        <v>0</v>
      </c>
      <c r="J385" s="567">
        <v>0</v>
      </c>
      <c r="K385" s="567">
        <v>0</v>
      </c>
      <c r="L385" s="569">
        <v>205</v>
      </c>
      <c r="M385" s="655">
        <v>0</v>
      </c>
      <c r="N385" s="656">
        <v>0</v>
      </c>
      <c r="O385" s="649">
        <v>0</v>
      </c>
      <c r="P385" s="649">
        <f t="shared" si="172"/>
        <v>0</v>
      </c>
      <c r="Q385" s="649">
        <f t="shared" si="173"/>
        <v>0</v>
      </c>
      <c r="R385" s="649">
        <f t="shared" si="174"/>
        <v>0</v>
      </c>
      <c r="S385" s="660">
        <v>0</v>
      </c>
      <c r="T385" s="649">
        <f t="shared" si="175"/>
        <v>0</v>
      </c>
      <c r="U385" s="649">
        <f t="shared" si="176"/>
        <v>0</v>
      </c>
      <c r="V385" s="650">
        <f t="shared" si="177"/>
        <v>0</v>
      </c>
      <c r="W385" s="655">
        <v>0</v>
      </c>
      <c r="X385" s="656">
        <v>0</v>
      </c>
      <c r="Y385" s="661">
        <v>0</v>
      </c>
      <c r="Z385" s="649">
        <f t="shared" si="178"/>
        <v>0</v>
      </c>
      <c r="AA385" s="649">
        <f t="shared" si="179"/>
        <v>0</v>
      </c>
      <c r="AB385" s="649">
        <f t="shared" si="180"/>
        <v>0</v>
      </c>
      <c r="AC385" s="661">
        <v>0</v>
      </c>
      <c r="AD385" s="649">
        <f t="shared" si="181"/>
        <v>0</v>
      </c>
      <c r="AE385" s="649">
        <f t="shared" si="182"/>
        <v>0</v>
      </c>
      <c r="AF385" s="650">
        <f t="shared" si="183"/>
        <v>0</v>
      </c>
      <c r="AG385" s="655">
        <v>0</v>
      </c>
      <c r="AH385" s="656">
        <v>0</v>
      </c>
      <c r="AI385" s="661">
        <v>0</v>
      </c>
      <c r="AJ385" s="649">
        <f t="shared" si="184"/>
        <v>0</v>
      </c>
      <c r="AK385" s="649">
        <f t="shared" si="185"/>
        <v>0</v>
      </c>
      <c r="AL385" s="649">
        <f t="shared" si="186"/>
        <v>0</v>
      </c>
      <c r="AM385" s="661">
        <v>210161.74577969301</v>
      </c>
      <c r="AN385" s="649">
        <f t="shared" si="187"/>
        <v>0</v>
      </c>
      <c r="AO385" s="649">
        <f t="shared" si="188"/>
        <v>0</v>
      </c>
      <c r="AP385" s="650">
        <f t="shared" si="189"/>
        <v>0</v>
      </c>
      <c r="AQ385" s="655">
        <v>3</v>
      </c>
      <c r="AR385" s="656">
        <v>0</v>
      </c>
      <c r="AS385" s="661">
        <v>3410008.4191968502</v>
      </c>
      <c r="AT385" s="649">
        <f t="shared" si="190"/>
        <v>16634.187410716342</v>
      </c>
      <c r="AU385" s="649">
        <f t="shared" si="191"/>
        <v>49902.562232149023</v>
      </c>
      <c r="AV385" s="649">
        <f t="shared" si="192"/>
        <v>0</v>
      </c>
      <c r="AW385" s="661">
        <v>224145.826146042</v>
      </c>
      <c r="AX385" s="649">
        <f t="shared" si="193"/>
        <v>1093.3942738831317</v>
      </c>
      <c r="AY385" s="649">
        <f t="shared" si="194"/>
        <v>3280.182821649395</v>
      </c>
      <c r="AZ385" s="650">
        <f t="shared" si="195"/>
        <v>0</v>
      </c>
      <c r="BA385" s="651">
        <v>0</v>
      </c>
      <c r="BB385" s="649">
        <f t="shared" si="196"/>
        <v>0</v>
      </c>
      <c r="BC385" s="649">
        <f t="shared" si="197"/>
        <v>0</v>
      </c>
      <c r="BD385" s="649">
        <f t="shared" si="198"/>
        <v>0</v>
      </c>
      <c r="BE385" s="650">
        <f t="shared" si="199"/>
        <v>0</v>
      </c>
      <c r="BF385" s="651">
        <v>0</v>
      </c>
      <c r="BG385" s="649">
        <f t="shared" si="200"/>
        <v>0</v>
      </c>
      <c r="BH385" s="649">
        <f t="shared" si="201"/>
        <v>0</v>
      </c>
      <c r="BI385" s="649">
        <f t="shared" si="202"/>
        <v>0</v>
      </c>
      <c r="BJ385" s="650">
        <f t="shared" si="203"/>
        <v>0</v>
      </c>
      <c r="BK385" s="674">
        <v>0</v>
      </c>
      <c r="BL385" s="675">
        <v>0</v>
      </c>
      <c r="BM385" s="675">
        <v>0</v>
      </c>
      <c r="BN385" s="675">
        <v>0</v>
      </c>
      <c r="BO385" s="675">
        <v>0</v>
      </c>
      <c r="BP385" s="675">
        <v>1.30369387633069</v>
      </c>
      <c r="BQ385" s="675">
        <v>21.153264966704398</v>
      </c>
      <c r="BR385" s="675">
        <v>1.39044115696489</v>
      </c>
      <c r="BS385" s="652">
        <f t="shared" si="204"/>
        <v>23.847399999999979</v>
      </c>
      <c r="BT385" s="650">
        <f t="shared" si="205"/>
        <v>3844315.9911225871</v>
      </c>
      <c r="BV385" s="668"/>
      <c r="BW385" s="674"/>
      <c r="BX385" s="675"/>
      <c r="BY385" s="675"/>
      <c r="BZ385" s="675"/>
      <c r="CA385" s="675"/>
      <c r="CB385" s="675"/>
      <c r="CC385" s="675"/>
      <c r="CD385" s="675"/>
      <c r="CF385" s="671"/>
      <c r="CG385" s="661"/>
      <c r="CH385" s="661"/>
      <c r="CI385" s="661"/>
      <c r="CK385" s="86"/>
    </row>
    <row r="386" spans="1:89" ht="17.25" customHeight="1" x14ac:dyDescent="0.25">
      <c r="A386" s="664">
        <v>384</v>
      </c>
      <c r="B386" s="647" t="s">
        <v>359</v>
      </c>
      <c r="C386" s="648" t="s">
        <v>927</v>
      </c>
      <c r="D386" s="653">
        <v>0</v>
      </c>
      <c r="E386" s="654">
        <v>0</v>
      </c>
      <c r="F386" s="567">
        <v>0</v>
      </c>
      <c r="G386" s="567">
        <v>0</v>
      </c>
      <c r="H386" s="569">
        <v>0</v>
      </c>
      <c r="I386" s="654">
        <v>0</v>
      </c>
      <c r="J386" s="567">
        <v>0</v>
      </c>
      <c r="K386" s="567">
        <v>16</v>
      </c>
      <c r="L386" s="569">
        <v>0</v>
      </c>
      <c r="M386" s="655">
        <v>0</v>
      </c>
      <c r="N386" s="656">
        <v>0</v>
      </c>
      <c r="O386" s="649">
        <v>0</v>
      </c>
      <c r="P386" s="649">
        <f t="shared" si="172"/>
        <v>0</v>
      </c>
      <c r="Q386" s="649">
        <f t="shared" si="173"/>
        <v>0</v>
      </c>
      <c r="R386" s="649">
        <f t="shared" si="174"/>
        <v>0</v>
      </c>
      <c r="S386" s="660">
        <v>0</v>
      </c>
      <c r="T386" s="649">
        <f t="shared" si="175"/>
        <v>0</v>
      </c>
      <c r="U386" s="649">
        <f t="shared" si="176"/>
        <v>0</v>
      </c>
      <c r="V386" s="650">
        <f t="shared" si="177"/>
        <v>0</v>
      </c>
      <c r="W386" s="655">
        <v>0</v>
      </c>
      <c r="X386" s="656">
        <v>0</v>
      </c>
      <c r="Y386" s="661">
        <v>0</v>
      </c>
      <c r="Z386" s="649">
        <f t="shared" si="178"/>
        <v>0</v>
      </c>
      <c r="AA386" s="649">
        <f t="shared" si="179"/>
        <v>0</v>
      </c>
      <c r="AB386" s="649">
        <f t="shared" si="180"/>
        <v>0</v>
      </c>
      <c r="AC386" s="661">
        <v>0</v>
      </c>
      <c r="AD386" s="649">
        <f t="shared" si="181"/>
        <v>0</v>
      </c>
      <c r="AE386" s="649">
        <f t="shared" si="182"/>
        <v>0</v>
      </c>
      <c r="AF386" s="650">
        <f t="shared" si="183"/>
        <v>0</v>
      </c>
      <c r="AG386" s="655">
        <v>0</v>
      </c>
      <c r="AH386" s="656">
        <v>0</v>
      </c>
      <c r="AI386" s="661">
        <v>296133.26717764599</v>
      </c>
      <c r="AJ386" s="649">
        <f t="shared" si="184"/>
        <v>18508.329198602874</v>
      </c>
      <c r="AK386" s="649">
        <f t="shared" si="185"/>
        <v>0</v>
      </c>
      <c r="AL386" s="649">
        <f t="shared" si="186"/>
        <v>0</v>
      </c>
      <c r="AM386" s="661">
        <v>0</v>
      </c>
      <c r="AN386" s="649">
        <f t="shared" si="187"/>
        <v>0</v>
      </c>
      <c r="AO386" s="649">
        <f t="shared" si="188"/>
        <v>0</v>
      </c>
      <c r="AP386" s="650">
        <f t="shared" si="189"/>
        <v>0</v>
      </c>
      <c r="AQ386" s="655">
        <v>0</v>
      </c>
      <c r="AR386" s="656">
        <v>0</v>
      </c>
      <c r="AS386" s="661">
        <v>0</v>
      </c>
      <c r="AT386" s="649">
        <f t="shared" si="190"/>
        <v>0</v>
      </c>
      <c r="AU386" s="649">
        <f t="shared" si="191"/>
        <v>0</v>
      </c>
      <c r="AV386" s="649">
        <f t="shared" si="192"/>
        <v>0</v>
      </c>
      <c r="AW386" s="661">
        <v>0</v>
      </c>
      <c r="AX386" s="649">
        <f t="shared" si="193"/>
        <v>0</v>
      </c>
      <c r="AY386" s="649">
        <f t="shared" si="194"/>
        <v>0</v>
      </c>
      <c r="AZ386" s="650">
        <f t="shared" si="195"/>
        <v>0</v>
      </c>
      <c r="BA386" s="651">
        <v>0</v>
      </c>
      <c r="BB386" s="649">
        <f t="shared" si="196"/>
        <v>0</v>
      </c>
      <c r="BC386" s="649">
        <f t="shared" si="197"/>
        <v>0</v>
      </c>
      <c r="BD386" s="649">
        <f t="shared" si="198"/>
        <v>0</v>
      </c>
      <c r="BE386" s="650">
        <f t="shared" si="199"/>
        <v>0</v>
      </c>
      <c r="BF386" s="651">
        <v>0</v>
      </c>
      <c r="BG386" s="649">
        <f t="shared" si="200"/>
        <v>0</v>
      </c>
      <c r="BH386" s="649">
        <f t="shared" si="201"/>
        <v>0</v>
      </c>
      <c r="BI386" s="649">
        <f t="shared" si="202"/>
        <v>0</v>
      </c>
      <c r="BJ386" s="650">
        <f t="shared" si="203"/>
        <v>0</v>
      </c>
      <c r="BK386" s="675">
        <v>0</v>
      </c>
      <c r="BL386" s="675">
        <v>0</v>
      </c>
      <c r="BM386" s="675">
        <v>0</v>
      </c>
      <c r="BN386" s="675">
        <v>0</v>
      </c>
      <c r="BO386" s="675">
        <v>1.837</v>
      </c>
      <c r="BP386" s="675">
        <v>0</v>
      </c>
      <c r="BQ386" s="675">
        <v>0</v>
      </c>
      <c r="BR386" s="675">
        <v>0</v>
      </c>
      <c r="BS386" s="652">
        <f t="shared" si="204"/>
        <v>1.837</v>
      </c>
      <c r="BT386" s="650">
        <f t="shared" si="205"/>
        <v>296133.26717764611</v>
      </c>
      <c r="BW386" s="675"/>
      <c r="BX386" s="675"/>
      <c r="BY386" s="675"/>
      <c r="BZ386" s="675"/>
      <c r="CA386" s="675"/>
      <c r="CB386" s="675"/>
      <c r="CC386" s="675"/>
      <c r="CD386" s="675"/>
      <c r="CF386" s="671"/>
      <c r="CG386" s="661"/>
      <c r="CH386" s="661"/>
      <c r="CI386" s="661"/>
      <c r="CK386" s="86"/>
    </row>
    <row r="387" spans="1:89" ht="17.25" customHeight="1" x14ac:dyDescent="0.25">
      <c r="A387" s="664">
        <v>385</v>
      </c>
      <c r="B387" s="647" t="s">
        <v>368</v>
      </c>
      <c r="C387" s="648" t="s">
        <v>928</v>
      </c>
      <c r="D387" s="653">
        <v>0</v>
      </c>
      <c r="E387" s="654">
        <v>0</v>
      </c>
      <c r="F387" s="567">
        <v>0</v>
      </c>
      <c r="G387" s="567">
        <v>0</v>
      </c>
      <c r="H387" s="569">
        <v>0</v>
      </c>
      <c r="I387" s="654">
        <v>0</v>
      </c>
      <c r="J387" s="567">
        <v>87</v>
      </c>
      <c r="K387" s="567">
        <v>117</v>
      </c>
      <c r="L387" s="569">
        <v>26</v>
      </c>
      <c r="M387" s="655">
        <v>0</v>
      </c>
      <c r="N387" s="656">
        <v>0</v>
      </c>
      <c r="O387" s="649">
        <v>0</v>
      </c>
      <c r="P387" s="649">
        <f t="shared" si="172"/>
        <v>0</v>
      </c>
      <c r="Q387" s="649">
        <f t="shared" si="173"/>
        <v>0</v>
      </c>
      <c r="R387" s="649">
        <f t="shared" si="174"/>
        <v>0</v>
      </c>
      <c r="S387" s="660">
        <v>0</v>
      </c>
      <c r="T387" s="649">
        <f t="shared" si="175"/>
        <v>0</v>
      </c>
      <c r="U387" s="649">
        <f t="shared" si="176"/>
        <v>0</v>
      </c>
      <c r="V387" s="650">
        <f t="shared" si="177"/>
        <v>0</v>
      </c>
      <c r="W387" s="655">
        <v>0</v>
      </c>
      <c r="X387" s="656">
        <v>0</v>
      </c>
      <c r="Y387" s="661">
        <v>1275738.06527143</v>
      </c>
      <c r="Z387" s="649">
        <f t="shared" si="178"/>
        <v>14663.655922660115</v>
      </c>
      <c r="AA387" s="649">
        <f t="shared" si="179"/>
        <v>0</v>
      </c>
      <c r="AB387" s="649">
        <f t="shared" si="180"/>
        <v>0</v>
      </c>
      <c r="AC387" s="661">
        <v>0</v>
      </c>
      <c r="AD387" s="649">
        <f t="shared" si="181"/>
        <v>0</v>
      </c>
      <c r="AE387" s="649">
        <f t="shared" si="182"/>
        <v>0</v>
      </c>
      <c r="AF387" s="650">
        <f t="shared" si="183"/>
        <v>0</v>
      </c>
      <c r="AG387" s="655">
        <v>1</v>
      </c>
      <c r="AH387" s="656">
        <v>0</v>
      </c>
      <c r="AI387" s="661">
        <v>1435837.29407035</v>
      </c>
      <c r="AJ387" s="649">
        <f t="shared" si="184"/>
        <v>12272.113624532905</v>
      </c>
      <c r="AK387" s="649">
        <f t="shared" si="185"/>
        <v>12272.113624532905</v>
      </c>
      <c r="AL387" s="649">
        <f t="shared" si="186"/>
        <v>0</v>
      </c>
      <c r="AM387" s="661">
        <v>279647.00819812098</v>
      </c>
      <c r="AN387" s="649">
        <f t="shared" si="187"/>
        <v>2390.1453692147093</v>
      </c>
      <c r="AO387" s="649">
        <f t="shared" si="188"/>
        <v>2390.1453692147093</v>
      </c>
      <c r="AP387" s="650">
        <f t="shared" si="189"/>
        <v>0</v>
      </c>
      <c r="AQ387" s="655">
        <v>0</v>
      </c>
      <c r="AR387" s="656">
        <v>0</v>
      </c>
      <c r="AS387" s="661">
        <v>348812.68379765499</v>
      </c>
      <c r="AT387" s="649">
        <f t="shared" si="190"/>
        <v>13415.872453755961</v>
      </c>
      <c r="AU387" s="649">
        <f t="shared" si="191"/>
        <v>0</v>
      </c>
      <c r="AV387" s="649">
        <f t="shared" si="192"/>
        <v>0</v>
      </c>
      <c r="AW387" s="661">
        <v>0</v>
      </c>
      <c r="AX387" s="649">
        <f t="shared" si="193"/>
        <v>0</v>
      </c>
      <c r="AY387" s="649">
        <f t="shared" si="194"/>
        <v>0</v>
      </c>
      <c r="AZ387" s="650">
        <f t="shared" si="195"/>
        <v>0</v>
      </c>
      <c r="BA387" s="651">
        <v>0</v>
      </c>
      <c r="BB387" s="649">
        <f t="shared" si="196"/>
        <v>0</v>
      </c>
      <c r="BC387" s="649">
        <f t="shared" si="197"/>
        <v>0</v>
      </c>
      <c r="BD387" s="649">
        <f t="shared" si="198"/>
        <v>0</v>
      </c>
      <c r="BE387" s="650">
        <f t="shared" si="199"/>
        <v>0</v>
      </c>
      <c r="BF387" s="651">
        <v>0</v>
      </c>
      <c r="BG387" s="649">
        <f t="shared" si="200"/>
        <v>0</v>
      </c>
      <c r="BH387" s="649">
        <f t="shared" si="201"/>
        <v>0</v>
      </c>
      <c r="BI387" s="649">
        <f t="shared" si="202"/>
        <v>0</v>
      </c>
      <c r="BJ387" s="650">
        <f t="shared" si="203"/>
        <v>0</v>
      </c>
      <c r="BK387" s="675">
        <v>0</v>
      </c>
      <c r="BL387" s="675">
        <v>0</v>
      </c>
      <c r="BM387" s="675">
        <v>7.9137708783584904</v>
      </c>
      <c r="BN387" s="675">
        <v>0</v>
      </c>
      <c r="BO387" s="675">
        <v>8.9069125341630606</v>
      </c>
      <c r="BP387" s="675">
        <v>1.7347309843165299</v>
      </c>
      <c r="BQ387" s="675">
        <v>2.1637856031619198</v>
      </c>
      <c r="BR387" s="675">
        <v>0</v>
      </c>
      <c r="BS387" s="652">
        <f t="shared" si="204"/>
        <v>20.719200000000001</v>
      </c>
      <c r="BT387" s="650">
        <f t="shared" si="205"/>
        <v>3340035.0513375537</v>
      </c>
      <c r="BW387" s="675"/>
      <c r="BX387" s="675"/>
      <c r="BY387" s="675"/>
      <c r="BZ387" s="675"/>
      <c r="CA387" s="675"/>
      <c r="CB387" s="675"/>
      <c r="CC387" s="675"/>
      <c r="CD387" s="675"/>
      <c r="CF387" s="671"/>
      <c r="CG387" s="661"/>
      <c r="CH387" s="661"/>
      <c r="CI387" s="661"/>
      <c r="CK387" s="86"/>
    </row>
    <row r="388" spans="1:89" ht="17.25" customHeight="1" x14ac:dyDescent="0.25">
      <c r="A388" s="664">
        <v>386</v>
      </c>
      <c r="B388" s="647" t="s">
        <v>544</v>
      </c>
      <c r="C388" s="648" t="s">
        <v>929</v>
      </c>
      <c r="D388" s="653">
        <v>0</v>
      </c>
      <c r="E388" s="654">
        <v>0</v>
      </c>
      <c r="F388" s="567">
        <v>0</v>
      </c>
      <c r="G388" s="567">
        <v>0</v>
      </c>
      <c r="H388" s="569">
        <v>0</v>
      </c>
      <c r="I388" s="654">
        <v>80</v>
      </c>
      <c r="J388" s="567">
        <v>0</v>
      </c>
      <c r="K388" s="567">
        <v>211</v>
      </c>
      <c r="L388" s="569">
        <v>0</v>
      </c>
      <c r="M388" s="655">
        <v>0</v>
      </c>
      <c r="N388" s="656">
        <v>0</v>
      </c>
      <c r="O388" s="649">
        <v>828737.330261664</v>
      </c>
      <c r="P388" s="649">
        <f t="shared" si="172"/>
        <v>10359.2166282708</v>
      </c>
      <c r="Q388" s="649">
        <f t="shared" si="173"/>
        <v>0</v>
      </c>
      <c r="R388" s="649">
        <f t="shared" si="174"/>
        <v>0</v>
      </c>
      <c r="S388" s="660">
        <v>0</v>
      </c>
      <c r="T388" s="649">
        <f t="shared" si="175"/>
        <v>0</v>
      </c>
      <c r="U388" s="649">
        <f t="shared" si="176"/>
        <v>0</v>
      </c>
      <c r="V388" s="650">
        <f t="shared" si="177"/>
        <v>0</v>
      </c>
      <c r="W388" s="655">
        <v>0</v>
      </c>
      <c r="X388" s="656">
        <v>0</v>
      </c>
      <c r="Y388" s="661">
        <v>0</v>
      </c>
      <c r="Z388" s="649">
        <f t="shared" si="178"/>
        <v>0</v>
      </c>
      <c r="AA388" s="649">
        <f t="shared" si="179"/>
        <v>0</v>
      </c>
      <c r="AB388" s="649">
        <f t="shared" si="180"/>
        <v>0</v>
      </c>
      <c r="AC388" s="661">
        <v>0</v>
      </c>
      <c r="AD388" s="649">
        <f t="shared" si="181"/>
        <v>0</v>
      </c>
      <c r="AE388" s="649">
        <f t="shared" si="182"/>
        <v>0</v>
      </c>
      <c r="AF388" s="650">
        <f t="shared" si="183"/>
        <v>0</v>
      </c>
      <c r="AG388" s="655">
        <v>5</v>
      </c>
      <c r="AH388" s="656">
        <v>0</v>
      </c>
      <c r="AI388" s="661">
        <v>2363150.4850735702</v>
      </c>
      <c r="AJ388" s="649">
        <f t="shared" si="184"/>
        <v>11199.765332102228</v>
      </c>
      <c r="AK388" s="649">
        <f t="shared" si="185"/>
        <v>55998.826660511142</v>
      </c>
      <c r="AL388" s="649">
        <f t="shared" si="186"/>
        <v>0</v>
      </c>
      <c r="AM388" s="661">
        <v>0</v>
      </c>
      <c r="AN388" s="649">
        <f t="shared" si="187"/>
        <v>0</v>
      </c>
      <c r="AO388" s="649">
        <f t="shared" si="188"/>
        <v>0</v>
      </c>
      <c r="AP388" s="650">
        <f t="shared" si="189"/>
        <v>0</v>
      </c>
      <c r="AQ388" s="655">
        <v>0</v>
      </c>
      <c r="AR388" s="656">
        <v>0</v>
      </c>
      <c r="AS388" s="661">
        <v>0</v>
      </c>
      <c r="AT388" s="649">
        <f t="shared" si="190"/>
        <v>0</v>
      </c>
      <c r="AU388" s="649">
        <f t="shared" si="191"/>
        <v>0</v>
      </c>
      <c r="AV388" s="649">
        <f t="shared" si="192"/>
        <v>0</v>
      </c>
      <c r="AW388" s="661">
        <v>0</v>
      </c>
      <c r="AX388" s="649">
        <f t="shared" si="193"/>
        <v>0</v>
      </c>
      <c r="AY388" s="649">
        <f t="shared" si="194"/>
        <v>0</v>
      </c>
      <c r="AZ388" s="650">
        <f t="shared" si="195"/>
        <v>0</v>
      </c>
      <c r="BA388" s="651">
        <v>0</v>
      </c>
      <c r="BB388" s="649">
        <f t="shared" si="196"/>
        <v>0</v>
      </c>
      <c r="BC388" s="649">
        <f t="shared" si="197"/>
        <v>0</v>
      </c>
      <c r="BD388" s="649">
        <f t="shared" si="198"/>
        <v>0</v>
      </c>
      <c r="BE388" s="650">
        <f t="shared" si="199"/>
        <v>0</v>
      </c>
      <c r="BF388" s="651">
        <v>0</v>
      </c>
      <c r="BG388" s="649">
        <f t="shared" si="200"/>
        <v>0</v>
      </c>
      <c r="BH388" s="649">
        <f t="shared" si="201"/>
        <v>0</v>
      </c>
      <c r="BI388" s="649">
        <f t="shared" si="202"/>
        <v>0</v>
      </c>
      <c r="BJ388" s="650">
        <f t="shared" si="203"/>
        <v>0</v>
      </c>
      <c r="BK388" s="675">
        <v>5.1408964963649897</v>
      </c>
      <c r="BL388" s="675">
        <v>0</v>
      </c>
      <c r="BM388" s="675">
        <v>0</v>
      </c>
      <c r="BN388" s="675">
        <v>0</v>
      </c>
      <c r="BO388" s="675">
        <v>14.659303503635</v>
      </c>
      <c r="BP388" s="675">
        <v>0</v>
      </c>
      <c r="BQ388" s="675">
        <v>0</v>
      </c>
      <c r="BR388" s="675">
        <v>0</v>
      </c>
      <c r="BS388" s="652">
        <f t="shared" si="204"/>
        <v>19.80019999999999</v>
      </c>
      <c r="BT388" s="650">
        <f t="shared" si="205"/>
        <v>3191887.8153352346</v>
      </c>
      <c r="BW388" s="675"/>
      <c r="BX388" s="675"/>
      <c r="BY388" s="675"/>
      <c r="BZ388" s="675"/>
      <c r="CA388" s="675"/>
      <c r="CB388" s="675"/>
      <c r="CC388" s="675"/>
      <c r="CD388" s="675"/>
      <c r="CF388" s="671"/>
      <c r="CG388" s="661"/>
      <c r="CH388" s="661"/>
      <c r="CI388" s="661"/>
      <c r="CK388" s="86"/>
    </row>
    <row r="389" spans="1:89" ht="17.25" customHeight="1" x14ac:dyDescent="0.25">
      <c r="A389" s="664">
        <v>387</v>
      </c>
      <c r="B389" s="647" t="s">
        <v>931</v>
      </c>
      <c r="C389" s="648" t="s">
        <v>933</v>
      </c>
      <c r="D389" s="653">
        <v>0</v>
      </c>
      <c r="E389" s="654">
        <v>0</v>
      </c>
      <c r="F389" s="567">
        <v>0</v>
      </c>
      <c r="G389" s="567">
        <v>0</v>
      </c>
      <c r="H389" s="569">
        <v>0</v>
      </c>
      <c r="I389" s="654">
        <v>29</v>
      </c>
      <c r="J389" s="567">
        <v>0</v>
      </c>
      <c r="K389" s="567">
        <v>76</v>
      </c>
      <c r="L389" s="569">
        <v>0</v>
      </c>
      <c r="M389" s="655">
        <v>4</v>
      </c>
      <c r="N389" s="656">
        <v>0</v>
      </c>
      <c r="O389" s="649">
        <v>307260.69123784697</v>
      </c>
      <c r="P389" s="649">
        <f t="shared" ref="P389:P390" si="206">IF(I389=0,0,O389/I389)</f>
        <v>10595.196249580929</v>
      </c>
      <c r="Q389" s="649">
        <f t="shared" ref="Q389:Q390" si="207">M389*P389</f>
        <v>42380.784998323717</v>
      </c>
      <c r="R389" s="649">
        <f t="shared" si="174"/>
        <v>0</v>
      </c>
      <c r="S389" s="660">
        <v>0</v>
      </c>
      <c r="T389" s="649">
        <f t="shared" ref="T389:T390" si="208">IF(I389=0,0,S389/I389)</f>
        <v>0</v>
      </c>
      <c r="U389" s="649">
        <f t="shared" ref="U389:U390" si="209">M389*T389</f>
        <v>0</v>
      </c>
      <c r="V389" s="650">
        <f t="shared" si="177"/>
        <v>0</v>
      </c>
      <c r="W389" s="655">
        <v>0</v>
      </c>
      <c r="X389" s="656">
        <v>0</v>
      </c>
      <c r="Y389" s="661">
        <v>0</v>
      </c>
      <c r="Z389" s="649">
        <f t="shared" ref="Z389:Z390" si="210">IF(J389=0,0,Y389/J389)</f>
        <v>0</v>
      </c>
      <c r="AA389" s="649">
        <f t="shared" ref="AA389:AA390" si="211">W389*Z389</f>
        <v>0</v>
      </c>
      <c r="AB389" s="649">
        <f t="shared" si="180"/>
        <v>0</v>
      </c>
      <c r="AC389" s="661">
        <v>0</v>
      </c>
      <c r="AD389" s="649">
        <f t="shared" ref="AD389:AD390" si="212">IF(J389=0,0,AC389/J389)</f>
        <v>0</v>
      </c>
      <c r="AE389" s="649">
        <f t="shared" ref="AE389:AE390" si="213">W389*AD389</f>
        <v>0</v>
      </c>
      <c r="AF389" s="650">
        <f t="shared" si="183"/>
        <v>0</v>
      </c>
      <c r="AG389" s="655">
        <v>10</v>
      </c>
      <c r="AH389" s="656">
        <v>0</v>
      </c>
      <c r="AI389" s="661">
        <v>944749.60031472496</v>
      </c>
      <c r="AJ389" s="649">
        <f t="shared" ref="AJ389:AJ390" si="214">IF(K389=0,0,AI389/K389)</f>
        <v>12430.915793614802</v>
      </c>
      <c r="AK389" s="649">
        <f t="shared" ref="AK389:AK390" si="215">AG389*AJ389</f>
        <v>124309.15793614803</v>
      </c>
      <c r="AL389" s="649">
        <f t="shared" si="186"/>
        <v>0</v>
      </c>
      <c r="AM389" s="661">
        <v>292170.746169077</v>
      </c>
      <c r="AN389" s="649">
        <f t="shared" ref="AN389:AN390" si="216">IF(K389=0,0,AM389/K389)</f>
        <v>3844.3519232773288</v>
      </c>
      <c r="AO389" s="649">
        <f t="shared" ref="AO389:AO390" si="217">AG389*AN389</f>
        <v>38443.519232773288</v>
      </c>
      <c r="AP389" s="650">
        <f t="shared" si="189"/>
        <v>0</v>
      </c>
      <c r="AQ389" s="655">
        <v>0</v>
      </c>
      <c r="AR389" s="656">
        <v>0</v>
      </c>
      <c r="AS389" s="661">
        <v>0</v>
      </c>
      <c r="AT389" s="649">
        <f t="shared" ref="AT389:AT390" si="218">IF(L389=0,0,AS389/L389)</f>
        <v>0</v>
      </c>
      <c r="AU389" s="649">
        <f t="shared" ref="AU389:AU390" si="219">AQ389*AT389</f>
        <v>0</v>
      </c>
      <c r="AV389" s="649">
        <f t="shared" si="192"/>
        <v>0</v>
      </c>
      <c r="AW389" s="661">
        <v>0</v>
      </c>
      <c r="AX389" s="649">
        <f t="shared" ref="AX389:AX390" si="220">IF(L389=0,0,AW389/L389)</f>
        <v>0</v>
      </c>
      <c r="AY389" s="649">
        <f t="shared" ref="AY389:AY390" si="221">AQ389*AX389</f>
        <v>0</v>
      </c>
      <c r="AZ389" s="650">
        <f t="shared" si="195"/>
        <v>0</v>
      </c>
      <c r="BA389" s="651">
        <v>0</v>
      </c>
      <c r="BB389" s="649">
        <f t="shared" ref="BB389:BB390" si="222">E389*BA389</f>
        <v>0</v>
      </c>
      <c r="BC389" s="649">
        <f t="shared" si="197"/>
        <v>0</v>
      </c>
      <c r="BD389" s="649">
        <f t="shared" si="198"/>
        <v>0</v>
      </c>
      <c r="BE389" s="650">
        <f t="shared" si="199"/>
        <v>0</v>
      </c>
      <c r="BF389" s="651">
        <v>0</v>
      </c>
      <c r="BG389" s="649">
        <f t="shared" ref="BG389:BG390" si="223">E389*BF389</f>
        <v>0</v>
      </c>
      <c r="BH389" s="649">
        <f t="shared" si="201"/>
        <v>0</v>
      </c>
      <c r="BI389" s="649">
        <f t="shared" si="202"/>
        <v>0</v>
      </c>
      <c r="BJ389" s="650">
        <f t="shared" si="203"/>
        <v>0</v>
      </c>
      <c r="BK389" s="675">
        <v>1.9060266182972501</v>
      </c>
      <c r="BL389" s="675">
        <v>0</v>
      </c>
      <c r="BM389" s="675">
        <v>0</v>
      </c>
      <c r="BN389" s="675">
        <v>0</v>
      </c>
      <c r="BO389" s="675">
        <v>5.8605540414918904</v>
      </c>
      <c r="BP389" s="675">
        <v>1.8124193402108599</v>
      </c>
      <c r="BQ389" s="675">
        <v>0</v>
      </c>
      <c r="BR389" s="675">
        <v>0</v>
      </c>
      <c r="BS389" s="652">
        <f t="shared" ref="BS389:BS390" si="224">BK389+BL389+BM389+BN389+BO389+BP389+BQ389+BR389</f>
        <v>9.5790000000000006</v>
      </c>
      <c r="BT389" s="650">
        <f t="shared" si="205"/>
        <v>1544181.0377216509</v>
      </c>
      <c r="BW389" s="675"/>
      <c r="BX389" s="675"/>
      <c r="BY389" s="675"/>
      <c r="BZ389" s="675"/>
      <c r="CA389" s="675"/>
      <c r="CB389" s="675"/>
      <c r="CC389" s="675"/>
      <c r="CD389" s="675"/>
      <c r="CF389" s="671"/>
      <c r="CG389" s="661"/>
      <c r="CH389" s="661"/>
      <c r="CI389" s="661"/>
      <c r="CK389" s="86"/>
    </row>
    <row r="390" spans="1:89" ht="17.25" customHeight="1" x14ac:dyDescent="0.25">
      <c r="A390" s="664">
        <v>388</v>
      </c>
      <c r="B390" s="647" t="s">
        <v>938</v>
      </c>
      <c r="C390" s="648" t="s">
        <v>936</v>
      </c>
      <c r="D390" s="653">
        <v>0</v>
      </c>
      <c r="E390" s="654">
        <v>0</v>
      </c>
      <c r="F390" s="567">
        <v>0</v>
      </c>
      <c r="G390" s="567">
        <v>0</v>
      </c>
      <c r="H390" s="569">
        <v>0</v>
      </c>
      <c r="I390" s="654">
        <v>63</v>
      </c>
      <c r="J390" s="567">
        <v>0</v>
      </c>
      <c r="K390" s="567">
        <v>183</v>
      </c>
      <c r="L390" s="569">
        <v>90</v>
      </c>
      <c r="M390" s="655">
        <v>0</v>
      </c>
      <c r="N390" s="656">
        <v>0</v>
      </c>
      <c r="O390" s="649">
        <v>589255.01156978298</v>
      </c>
      <c r="P390" s="649">
        <f t="shared" si="206"/>
        <v>9353.2541519013175</v>
      </c>
      <c r="Q390" s="649">
        <f t="shared" si="207"/>
        <v>0</v>
      </c>
      <c r="R390" s="649">
        <f t="shared" si="174"/>
        <v>0</v>
      </c>
      <c r="S390" s="660">
        <v>12490.813711985</v>
      </c>
      <c r="T390" s="649">
        <f t="shared" si="208"/>
        <v>198.26688431722221</v>
      </c>
      <c r="U390" s="649">
        <f t="shared" si="209"/>
        <v>0</v>
      </c>
      <c r="V390" s="650">
        <f t="shared" si="177"/>
        <v>0</v>
      </c>
      <c r="W390" s="655">
        <v>0</v>
      </c>
      <c r="X390" s="656">
        <v>0</v>
      </c>
      <c r="Y390" s="661">
        <v>0</v>
      </c>
      <c r="Z390" s="649">
        <f t="shared" si="210"/>
        <v>0</v>
      </c>
      <c r="AA390" s="649">
        <f t="shared" si="211"/>
        <v>0</v>
      </c>
      <c r="AB390" s="649">
        <f t="shared" si="180"/>
        <v>0</v>
      </c>
      <c r="AC390" s="661">
        <v>0</v>
      </c>
      <c r="AD390" s="649">
        <f t="shared" si="212"/>
        <v>0</v>
      </c>
      <c r="AE390" s="649">
        <f t="shared" si="213"/>
        <v>0</v>
      </c>
      <c r="AF390" s="650">
        <f t="shared" si="183"/>
        <v>0</v>
      </c>
      <c r="AG390" s="655">
        <v>3</v>
      </c>
      <c r="AH390" s="656">
        <v>0</v>
      </c>
      <c r="AI390" s="661">
        <v>2192977.5250224099</v>
      </c>
      <c r="AJ390" s="649">
        <f t="shared" si="214"/>
        <v>11983.483743291858</v>
      </c>
      <c r="AK390" s="649">
        <f t="shared" si="215"/>
        <v>35950.451229875573</v>
      </c>
      <c r="AL390" s="649">
        <f t="shared" si="186"/>
        <v>0</v>
      </c>
      <c r="AM390" s="661">
        <v>425229.984449921</v>
      </c>
      <c r="AN390" s="649">
        <f t="shared" si="216"/>
        <v>2323.6611172126832</v>
      </c>
      <c r="AO390" s="649">
        <f t="shared" si="217"/>
        <v>6970.9833516380495</v>
      </c>
      <c r="AP390" s="650">
        <f t="shared" si="189"/>
        <v>0</v>
      </c>
      <c r="AQ390" s="655">
        <v>2</v>
      </c>
      <c r="AR390" s="656">
        <v>0</v>
      </c>
      <c r="AS390" s="661">
        <v>1228630.7252191701</v>
      </c>
      <c r="AT390" s="649">
        <f t="shared" si="218"/>
        <v>13651.452502435222</v>
      </c>
      <c r="AU390" s="649">
        <f t="shared" si="219"/>
        <v>27302.905004870445</v>
      </c>
      <c r="AV390" s="649">
        <f t="shared" si="192"/>
        <v>0</v>
      </c>
      <c r="AW390" s="661">
        <v>14065.286028622</v>
      </c>
      <c r="AX390" s="649">
        <f t="shared" si="220"/>
        <v>156.28095587357777</v>
      </c>
      <c r="AY390" s="649">
        <f t="shared" si="221"/>
        <v>312.56191174715553</v>
      </c>
      <c r="AZ390" s="650">
        <f t="shared" si="195"/>
        <v>0</v>
      </c>
      <c r="BA390" s="651">
        <v>0</v>
      </c>
      <c r="BB390" s="649">
        <f t="shared" si="222"/>
        <v>0</v>
      </c>
      <c r="BC390" s="649">
        <f t="shared" si="197"/>
        <v>0</v>
      </c>
      <c r="BD390" s="649">
        <f t="shared" si="198"/>
        <v>0</v>
      </c>
      <c r="BE390" s="650">
        <f t="shared" si="199"/>
        <v>0</v>
      </c>
      <c r="BF390" s="651">
        <v>0</v>
      </c>
      <c r="BG390" s="649">
        <f t="shared" si="223"/>
        <v>0</v>
      </c>
      <c r="BH390" s="649">
        <f t="shared" si="201"/>
        <v>0</v>
      </c>
      <c r="BI390" s="649">
        <f t="shared" si="202"/>
        <v>0</v>
      </c>
      <c r="BJ390" s="650">
        <f t="shared" si="203"/>
        <v>0</v>
      </c>
      <c r="BK390" s="675">
        <v>3.6553186562600501</v>
      </c>
      <c r="BL390" s="675">
        <v>7.7484117227370003E-2</v>
      </c>
      <c r="BM390" s="675">
        <v>0</v>
      </c>
      <c r="BN390" s="675">
        <v>0</v>
      </c>
      <c r="BO390" s="675">
        <v>13.603671589688499</v>
      </c>
      <c r="BP390" s="675">
        <v>2.6378241420809601</v>
      </c>
      <c r="BQ390" s="675">
        <v>7.6215504719828804</v>
      </c>
      <c r="BR390" s="675">
        <v>8.7251022760230001E-2</v>
      </c>
      <c r="BS390" s="652">
        <f t="shared" si="224"/>
        <v>27.683099999999992</v>
      </c>
      <c r="BT390" s="650">
        <f t="shared" si="205"/>
        <v>4462649.3460019017</v>
      </c>
      <c r="BW390" s="675"/>
      <c r="BX390" s="675"/>
      <c r="BY390" s="675"/>
      <c r="BZ390" s="675"/>
      <c r="CA390" s="675"/>
      <c r="CB390" s="675"/>
      <c r="CC390" s="675"/>
      <c r="CD390" s="675"/>
      <c r="CF390" s="671"/>
      <c r="CG390" s="661"/>
      <c r="CH390" s="661"/>
      <c r="CI390" s="661"/>
      <c r="CK390" s="86"/>
    </row>
    <row r="391" spans="1:89" x14ac:dyDescent="0.25">
      <c r="B391" s="570"/>
      <c r="C391" s="570"/>
      <c r="D391" s="570"/>
      <c r="M391" s="647"/>
      <c r="N391" s="566"/>
      <c r="AI391" s="565"/>
      <c r="BB391" s="94"/>
      <c r="BC391" s="94"/>
      <c r="BD391" s="94"/>
      <c r="BE391" s="94"/>
      <c r="BG391" s="95"/>
      <c r="BH391" s="95"/>
      <c r="BI391" s="95"/>
      <c r="BJ391" s="95"/>
      <c r="BQ391" s="573"/>
      <c r="BW391" s="675"/>
      <c r="BX391" s="675"/>
      <c r="BY391" s="675"/>
      <c r="BZ391" s="675"/>
      <c r="CA391" s="675"/>
      <c r="CB391" s="675"/>
      <c r="CC391" s="675"/>
      <c r="CD391" s="675"/>
      <c r="CE391" s="663"/>
      <c r="CG391" s="85"/>
      <c r="CK391" s="86"/>
    </row>
    <row r="392" spans="1:89" x14ac:dyDescent="0.25">
      <c r="B392" s="570"/>
      <c r="C392" s="570"/>
      <c r="D392" s="570"/>
      <c r="M392" s="647"/>
      <c r="N392" s="566"/>
      <c r="AI392" s="565"/>
      <c r="BB392" s="94"/>
      <c r="BC392" s="94"/>
      <c r="BD392" s="94"/>
      <c r="BE392" s="94"/>
      <c r="BG392" s="95"/>
      <c r="BH392" s="95"/>
      <c r="BI392" s="95"/>
      <c r="BJ392" s="95"/>
      <c r="BQ392" s="88"/>
      <c r="CA392" s="88"/>
      <c r="CC392" s="86"/>
      <c r="CG392" s="663"/>
      <c r="CK392" s="86">
        <f t="shared" ref="CK392:CK402" si="225">C392-BX393</f>
        <v>0</v>
      </c>
    </row>
    <row r="393" spans="1:89" x14ac:dyDescent="0.25">
      <c r="B393" s="570"/>
      <c r="C393" s="570"/>
      <c r="D393" s="570"/>
      <c r="F393" s="575"/>
      <c r="G393" s="575"/>
      <c r="I393" s="566"/>
      <c r="J393" s="566"/>
      <c r="K393" s="566"/>
      <c r="M393" s="647"/>
      <c r="N393" s="566"/>
      <c r="AI393" s="565"/>
      <c r="BB393" s="94"/>
      <c r="BC393" s="94"/>
      <c r="BD393" s="94"/>
      <c r="BE393" s="94"/>
      <c r="BG393" s="95"/>
      <c r="BH393" s="95"/>
      <c r="BI393" s="95"/>
      <c r="BJ393" s="95"/>
      <c r="BQ393" s="88"/>
      <c r="CC393" s="86"/>
      <c r="CF393" s="663"/>
      <c r="CG393" s="663"/>
      <c r="CK393" s="86">
        <f t="shared" si="225"/>
        <v>0</v>
      </c>
    </row>
    <row r="394" spans="1:89" x14ac:dyDescent="0.25">
      <c r="B394" s="570"/>
      <c r="C394" s="570"/>
      <c r="D394" s="570"/>
      <c r="M394" s="647"/>
      <c r="N394" s="566"/>
      <c r="AI394" s="565"/>
      <c r="BB394" s="94"/>
      <c r="BC394" s="94"/>
      <c r="BD394" s="94"/>
      <c r="BE394" s="94"/>
      <c r="BG394" s="95"/>
      <c r="BH394" s="95"/>
      <c r="BI394" s="95"/>
      <c r="BJ394" s="95"/>
      <c r="BQ394" s="88"/>
      <c r="CC394" s="86"/>
      <c r="CF394" s="663"/>
      <c r="CK394" s="86">
        <f t="shared" si="225"/>
        <v>0</v>
      </c>
    </row>
    <row r="395" spans="1:89" x14ac:dyDescent="0.25">
      <c r="B395" s="570"/>
      <c r="C395" s="570"/>
      <c r="D395" s="570"/>
      <c r="M395" s="647"/>
      <c r="N395" s="566"/>
      <c r="AI395" s="565"/>
      <c r="BB395" s="94"/>
      <c r="BC395" s="94"/>
      <c r="BD395" s="94"/>
      <c r="BE395" s="94"/>
      <c r="BG395" s="95"/>
      <c r="BH395" s="95"/>
      <c r="BI395" s="95"/>
      <c r="BJ395" s="95"/>
      <c r="BQ395" s="88"/>
      <c r="CC395" s="86"/>
      <c r="CK395" s="86">
        <f t="shared" si="225"/>
        <v>0</v>
      </c>
    </row>
    <row r="396" spans="1:89" x14ac:dyDescent="0.25">
      <c r="B396" s="573"/>
      <c r="C396" s="570"/>
      <c r="D396" s="570"/>
      <c r="M396" s="647"/>
      <c r="N396" s="566"/>
      <c r="AI396" s="565"/>
      <c r="BB396" s="94"/>
      <c r="BC396" s="94"/>
      <c r="BD396" s="94"/>
      <c r="BE396" s="94"/>
      <c r="BG396" s="95"/>
      <c r="BH396" s="95"/>
      <c r="BI396" s="95"/>
      <c r="BJ396" s="95"/>
      <c r="BQ396" s="88"/>
      <c r="CC396" s="86"/>
      <c r="CK396" s="86">
        <f t="shared" si="225"/>
        <v>0</v>
      </c>
    </row>
    <row r="397" spans="1:89" x14ac:dyDescent="0.25">
      <c r="B397" s="573"/>
      <c r="C397" s="570"/>
      <c r="D397" s="570"/>
      <c r="M397" s="647"/>
      <c r="N397" s="566"/>
      <c r="AI397" s="565"/>
      <c r="BB397" s="94"/>
      <c r="BC397" s="94"/>
      <c r="BD397" s="94"/>
      <c r="BE397" s="94"/>
      <c r="BG397" s="95"/>
      <c r="BH397" s="95"/>
      <c r="BI397" s="95"/>
      <c r="BJ397" s="95"/>
      <c r="BQ397" s="88"/>
      <c r="CC397" s="86"/>
      <c r="CK397" s="86">
        <f t="shared" si="225"/>
        <v>0</v>
      </c>
    </row>
    <row r="398" spans="1:89" x14ac:dyDescent="0.25">
      <c r="B398" s="570"/>
      <c r="C398" s="570"/>
      <c r="D398" s="570"/>
      <c r="M398" s="647"/>
      <c r="N398" s="566"/>
      <c r="AI398" s="565"/>
      <c r="BB398" s="94"/>
      <c r="BC398" s="94"/>
      <c r="BD398" s="94"/>
      <c r="BE398" s="94"/>
      <c r="BG398" s="95"/>
      <c r="BH398" s="95"/>
      <c r="BI398" s="95"/>
      <c r="BJ398" s="95"/>
      <c r="BQ398" s="88"/>
      <c r="CC398" s="86"/>
      <c r="CK398" s="86">
        <f t="shared" si="225"/>
        <v>0</v>
      </c>
    </row>
    <row r="399" spans="1:89" x14ac:dyDescent="0.25">
      <c r="B399" s="573"/>
      <c r="C399" s="570"/>
      <c r="D399" s="570"/>
      <c r="M399" s="647"/>
      <c r="N399" s="566"/>
      <c r="AI399" s="565"/>
      <c r="BB399" s="94"/>
      <c r="BC399" s="94"/>
      <c r="BD399" s="94"/>
      <c r="BE399" s="94"/>
      <c r="BG399" s="95"/>
      <c r="BH399" s="95"/>
      <c r="BI399" s="95"/>
      <c r="BJ399" s="95"/>
      <c r="BQ399" s="88"/>
      <c r="CC399" s="86"/>
      <c r="CK399" s="86">
        <f t="shared" si="225"/>
        <v>0</v>
      </c>
    </row>
    <row r="400" spans="1:89" x14ac:dyDescent="0.25">
      <c r="B400" s="573"/>
      <c r="C400" s="570"/>
      <c r="D400" s="570"/>
      <c r="M400" s="647"/>
      <c r="N400" s="566"/>
      <c r="AI400" s="565"/>
      <c r="BB400" s="94"/>
      <c r="BC400" s="94"/>
      <c r="BD400" s="94"/>
      <c r="BE400" s="94"/>
      <c r="BG400" s="95"/>
      <c r="BH400" s="95"/>
      <c r="BI400" s="95"/>
      <c r="BJ400" s="95"/>
      <c r="BQ400" s="88"/>
      <c r="CC400" s="86"/>
      <c r="CK400" s="86">
        <f t="shared" si="225"/>
        <v>0</v>
      </c>
    </row>
    <row r="401" spans="2:89" x14ac:dyDescent="0.25">
      <c r="B401" s="570"/>
      <c r="C401" s="570"/>
      <c r="D401" s="570"/>
      <c r="M401" s="647"/>
      <c r="N401" s="566"/>
      <c r="AI401" s="565"/>
      <c r="BB401" s="94"/>
      <c r="BC401" s="94"/>
      <c r="BD401" s="94"/>
      <c r="BE401" s="94"/>
      <c r="BG401" s="95"/>
      <c r="BH401" s="95"/>
      <c r="BI401" s="95"/>
      <c r="BJ401" s="95"/>
      <c r="BQ401" s="88"/>
      <c r="CC401" s="86"/>
      <c r="CK401" s="86">
        <f t="shared" si="225"/>
        <v>0</v>
      </c>
    </row>
    <row r="402" spans="2:89" x14ac:dyDescent="0.25">
      <c r="B402" s="566"/>
      <c r="C402" s="570"/>
      <c r="D402" s="570"/>
      <c r="M402" s="647"/>
      <c r="N402" s="566"/>
      <c r="AI402" s="565"/>
      <c r="BB402" s="94"/>
      <c r="BC402" s="94"/>
      <c r="BD402" s="94"/>
      <c r="BE402" s="94"/>
      <c r="BG402" s="95"/>
      <c r="BH402" s="95"/>
      <c r="BI402" s="95"/>
      <c r="BJ402" s="95"/>
      <c r="BQ402" s="88"/>
      <c r="CC402" s="86"/>
      <c r="CK402" s="86">
        <f t="shared" si="225"/>
        <v>0</v>
      </c>
    </row>
    <row r="403" spans="2:89" x14ac:dyDescent="0.25">
      <c r="B403" s="573"/>
      <c r="C403" s="570"/>
      <c r="D403" s="570"/>
      <c r="M403" s="647"/>
      <c r="N403" s="566"/>
      <c r="AI403" s="565"/>
      <c r="BB403" s="94"/>
      <c r="BC403" s="94"/>
      <c r="BD403" s="94"/>
      <c r="BE403" s="94"/>
      <c r="BG403" s="95"/>
      <c r="BH403" s="95"/>
      <c r="BI403" s="95"/>
      <c r="BJ403" s="95"/>
      <c r="BQ403" s="88"/>
      <c r="CC403" s="86"/>
    </row>
    <row r="404" spans="2:89" x14ac:dyDescent="0.25">
      <c r="B404" s="570"/>
      <c r="C404" s="570"/>
      <c r="D404" s="570"/>
      <c r="M404" s="647"/>
      <c r="N404" s="566"/>
      <c r="AI404" s="565"/>
      <c r="BB404" s="94"/>
      <c r="BC404" s="94"/>
      <c r="BD404" s="94"/>
      <c r="BE404" s="94"/>
      <c r="BG404" s="95"/>
      <c r="BH404" s="95"/>
      <c r="BI404" s="95"/>
      <c r="BJ404" s="95"/>
      <c r="BQ404" s="88"/>
      <c r="CC404" s="86"/>
    </row>
    <row r="405" spans="2:89" x14ac:dyDescent="0.25">
      <c r="B405" s="570"/>
      <c r="C405" s="570"/>
      <c r="D405" s="570"/>
      <c r="M405" s="647"/>
      <c r="N405" s="566"/>
      <c r="AI405" s="565"/>
      <c r="BB405" s="94"/>
      <c r="BC405" s="94"/>
      <c r="BD405" s="94"/>
      <c r="BE405" s="94"/>
      <c r="BG405" s="95"/>
      <c r="BH405" s="95"/>
      <c r="BI405" s="95"/>
      <c r="BJ405" s="95"/>
      <c r="BQ405" s="88"/>
      <c r="CC405" s="86"/>
    </row>
    <row r="406" spans="2:89" x14ac:dyDescent="0.25">
      <c r="B406" s="570"/>
      <c r="C406" s="570"/>
      <c r="D406" s="570"/>
      <c r="M406" s="647"/>
      <c r="N406" s="566"/>
      <c r="AI406" s="565"/>
      <c r="BB406" s="94"/>
      <c r="BC406" s="94"/>
      <c r="BD406" s="94"/>
      <c r="BE406" s="94"/>
      <c r="BG406" s="95"/>
      <c r="BH406" s="95"/>
      <c r="BI406" s="95"/>
      <c r="BJ406" s="95"/>
      <c r="BQ406" s="88"/>
      <c r="CC406" s="86"/>
    </row>
    <row r="407" spans="2:89" x14ac:dyDescent="0.25">
      <c r="B407" s="570"/>
      <c r="C407" s="570"/>
      <c r="D407" s="570"/>
      <c r="M407" s="647"/>
      <c r="N407" s="566"/>
      <c r="AI407" s="565"/>
      <c r="BB407" s="94"/>
      <c r="BC407" s="94"/>
      <c r="BD407" s="94"/>
      <c r="BE407" s="94"/>
      <c r="BG407" s="95"/>
      <c r="BH407" s="95"/>
      <c r="BI407" s="95"/>
      <c r="BJ407" s="95"/>
      <c r="BQ407" s="88"/>
      <c r="CC407" s="86"/>
    </row>
    <row r="408" spans="2:89" x14ac:dyDescent="0.25">
      <c r="B408" s="570"/>
      <c r="C408" s="570"/>
      <c r="D408" s="570"/>
      <c r="M408" s="647"/>
      <c r="N408" s="566"/>
      <c r="AI408" s="565"/>
      <c r="BB408" s="94"/>
      <c r="BC408" s="94"/>
      <c r="BD408" s="94"/>
      <c r="BE408" s="94"/>
      <c r="BG408" s="95"/>
      <c r="BH408" s="95"/>
      <c r="BI408" s="95"/>
      <c r="BJ408" s="95"/>
      <c r="BQ408" s="88"/>
      <c r="CC408" s="86"/>
    </row>
    <row r="409" spans="2:89" x14ac:dyDescent="0.25">
      <c r="B409" s="570"/>
      <c r="C409" s="570"/>
      <c r="D409" s="570"/>
      <c r="M409" s="647"/>
      <c r="N409" s="566"/>
      <c r="AI409" s="565"/>
      <c r="BB409" s="94"/>
      <c r="BC409" s="94"/>
      <c r="BD409" s="94"/>
      <c r="BE409" s="94"/>
      <c r="BG409" s="95"/>
      <c r="BH409" s="95"/>
      <c r="BI409" s="95"/>
      <c r="BJ409" s="95"/>
      <c r="BQ409" s="88"/>
      <c r="CC409" s="86"/>
    </row>
    <row r="410" spans="2:89" x14ac:dyDescent="0.25">
      <c r="B410" s="570"/>
      <c r="C410" s="570"/>
      <c r="D410" s="570"/>
      <c r="M410" s="647"/>
      <c r="N410" s="566"/>
      <c r="AI410" s="565"/>
      <c r="BB410" s="94"/>
      <c r="BC410" s="94"/>
      <c r="BD410" s="94"/>
      <c r="BE410" s="94"/>
      <c r="BG410" s="95"/>
      <c r="BH410" s="95"/>
      <c r="BI410" s="95"/>
      <c r="BJ410" s="95"/>
      <c r="BQ410" s="88"/>
      <c r="CC410" s="86"/>
    </row>
    <row r="411" spans="2:89" x14ac:dyDescent="0.25">
      <c r="B411" s="570"/>
      <c r="C411" s="570"/>
      <c r="D411" s="570"/>
      <c r="M411" s="647"/>
      <c r="N411" s="566"/>
      <c r="BB411" s="94"/>
      <c r="BC411" s="94"/>
      <c r="BD411" s="94"/>
      <c r="BE411" s="94"/>
      <c r="BG411" s="95"/>
      <c r="BH411" s="95"/>
      <c r="BI411" s="95"/>
      <c r="BJ411" s="95"/>
      <c r="BQ411" s="88"/>
      <c r="CC411" s="86"/>
    </row>
    <row r="412" spans="2:89" x14ac:dyDescent="0.25">
      <c r="B412" s="570"/>
      <c r="C412" s="570"/>
      <c r="D412" s="570"/>
      <c r="M412" s="647"/>
      <c r="N412" s="566"/>
      <c r="BB412" s="94"/>
      <c r="BC412" s="94"/>
      <c r="BD412" s="94"/>
      <c r="BE412" s="94"/>
      <c r="BG412" s="95"/>
      <c r="BH412" s="95"/>
      <c r="BI412" s="95"/>
      <c r="BJ412" s="95"/>
      <c r="BQ412" s="88"/>
      <c r="CC412" s="86"/>
    </row>
    <row r="413" spans="2:89" x14ac:dyDescent="0.25">
      <c r="B413" s="570"/>
      <c r="C413" s="570"/>
      <c r="D413" s="570"/>
      <c r="M413" s="647"/>
      <c r="N413" s="566"/>
      <c r="BB413" s="94"/>
      <c r="BC413" s="94"/>
      <c r="BD413" s="94"/>
      <c r="BE413" s="94"/>
      <c r="BG413" s="95"/>
      <c r="BH413" s="95"/>
      <c r="BI413" s="95"/>
      <c r="BJ413" s="95"/>
      <c r="BQ413" s="88"/>
      <c r="CC413" s="86"/>
    </row>
    <row r="414" spans="2:89" x14ac:dyDescent="0.25">
      <c r="B414" s="570"/>
      <c r="C414" s="570"/>
      <c r="D414" s="570"/>
      <c r="M414" s="647"/>
      <c r="N414" s="566"/>
      <c r="BB414" s="94"/>
      <c r="BC414" s="94"/>
      <c r="BD414" s="94"/>
      <c r="BE414" s="94"/>
      <c r="BG414" s="95"/>
      <c r="BH414" s="95"/>
      <c r="BI414" s="95"/>
      <c r="BJ414" s="95"/>
      <c r="BQ414" s="88"/>
      <c r="CC414" s="86"/>
    </row>
    <row r="415" spans="2:89" x14ac:dyDescent="0.25">
      <c r="B415" s="570"/>
      <c r="C415" s="570"/>
      <c r="D415" s="570"/>
      <c r="M415" s="647"/>
      <c r="N415" s="566"/>
      <c r="BB415" s="94"/>
      <c r="BC415" s="94"/>
      <c r="BD415" s="94"/>
      <c r="BE415" s="94"/>
      <c r="BG415" s="95"/>
      <c r="BH415" s="95"/>
      <c r="BI415" s="95"/>
      <c r="BJ415" s="95"/>
      <c r="BQ415" s="88"/>
      <c r="CC415" s="86"/>
    </row>
    <row r="416" spans="2:89" x14ac:dyDescent="0.25">
      <c r="B416" s="570"/>
      <c r="C416" s="570"/>
      <c r="D416" s="570"/>
      <c r="M416" s="647"/>
      <c r="N416" s="566"/>
      <c r="BB416" s="94"/>
      <c r="BC416" s="94"/>
      <c r="BD416" s="94"/>
      <c r="BE416" s="94"/>
      <c r="BG416" s="95"/>
      <c r="BH416" s="95"/>
      <c r="BI416" s="95"/>
      <c r="BJ416" s="95"/>
      <c r="BQ416" s="88"/>
      <c r="CC416" s="86"/>
    </row>
    <row r="417" spans="2:81" x14ac:dyDescent="0.25">
      <c r="B417" s="570"/>
      <c r="C417" s="570"/>
      <c r="D417" s="570"/>
      <c r="M417" s="647"/>
      <c r="N417" s="566"/>
      <c r="BB417" s="94"/>
      <c r="BC417" s="94"/>
      <c r="BD417" s="94"/>
      <c r="BE417" s="94"/>
      <c r="BG417" s="95"/>
      <c r="BH417" s="95"/>
      <c r="BI417" s="95"/>
      <c r="BJ417" s="95"/>
      <c r="BQ417" s="88"/>
      <c r="CC417" s="86"/>
    </row>
    <row r="418" spans="2:81" x14ac:dyDescent="0.25">
      <c r="B418" s="570"/>
      <c r="C418" s="570"/>
      <c r="D418" s="570"/>
      <c r="M418" s="647"/>
      <c r="N418" s="566"/>
      <c r="BB418" s="94"/>
      <c r="BC418" s="94"/>
      <c r="BD418" s="94"/>
      <c r="BE418" s="94"/>
      <c r="BG418" s="95"/>
      <c r="BH418" s="95"/>
      <c r="BI418" s="95"/>
      <c r="BJ418" s="95"/>
      <c r="BQ418" s="88"/>
      <c r="CC418" s="86"/>
    </row>
    <row r="419" spans="2:81" x14ac:dyDescent="0.25">
      <c r="B419" s="570"/>
      <c r="C419" s="570"/>
      <c r="D419" s="570"/>
      <c r="M419" s="647"/>
      <c r="N419" s="566"/>
      <c r="BB419" s="94"/>
      <c r="BC419" s="94"/>
      <c r="BD419" s="94"/>
      <c r="BE419" s="94"/>
      <c r="BG419" s="95"/>
      <c r="BH419" s="95"/>
      <c r="BI419" s="95"/>
      <c r="BJ419" s="95"/>
      <c r="BQ419" s="88"/>
      <c r="CC419" s="86"/>
    </row>
    <row r="420" spans="2:81" x14ac:dyDescent="0.25">
      <c r="B420" s="570"/>
      <c r="C420" s="570"/>
      <c r="D420" s="570"/>
      <c r="M420" s="647"/>
      <c r="N420" s="566"/>
      <c r="BB420" s="94"/>
      <c r="BC420" s="94"/>
      <c r="BD420" s="94"/>
      <c r="BE420" s="94"/>
      <c r="BG420" s="95"/>
      <c r="BH420" s="95"/>
      <c r="BI420" s="95"/>
      <c r="BJ420" s="95"/>
      <c r="BQ420" s="88"/>
      <c r="CC420" s="86"/>
    </row>
    <row r="421" spans="2:81" x14ac:dyDescent="0.25">
      <c r="B421" s="570"/>
      <c r="C421" s="570"/>
      <c r="D421" s="570"/>
      <c r="M421" s="647"/>
      <c r="N421" s="566"/>
      <c r="BB421" s="94"/>
      <c r="BC421" s="94"/>
      <c r="BD421" s="94"/>
      <c r="BE421" s="94"/>
      <c r="BG421" s="95"/>
      <c r="BH421" s="95"/>
      <c r="BI421" s="95"/>
      <c r="BJ421" s="95"/>
      <c r="BQ421" s="88"/>
      <c r="CC421" s="86"/>
    </row>
    <row r="422" spans="2:81" x14ac:dyDescent="0.25">
      <c r="B422" s="570"/>
      <c r="C422" s="570"/>
      <c r="D422" s="570"/>
      <c r="M422" s="647"/>
      <c r="N422" s="566"/>
      <c r="BB422" s="94"/>
      <c r="BC422" s="94"/>
      <c r="BD422" s="94"/>
      <c r="BE422" s="94"/>
      <c r="BG422" s="95"/>
      <c r="BH422" s="95"/>
      <c r="BI422" s="95"/>
      <c r="BJ422" s="95"/>
      <c r="CC422" s="86"/>
    </row>
    <row r="423" spans="2:81" x14ac:dyDescent="0.25">
      <c r="B423" s="570"/>
      <c r="C423" s="570"/>
      <c r="D423" s="570"/>
      <c r="M423" s="647"/>
      <c r="N423" s="566"/>
      <c r="BB423" s="94"/>
      <c r="BC423" s="94"/>
      <c r="BD423" s="94"/>
      <c r="BE423" s="94"/>
      <c r="BG423" s="95"/>
      <c r="BH423" s="95"/>
      <c r="BI423" s="95"/>
      <c r="BJ423" s="95"/>
      <c r="CC423" s="86"/>
    </row>
    <row r="424" spans="2:81" x14ac:dyDescent="0.25">
      <c r="B424" s="570"/>
      <c r="C424" s="570"/>
      <c r="D424" s="570"/>
      <c r="M424" s="647"/>
      <c r="N424" s="566"/>
      <c r="BB424" s="94"/>
      <c r="BC424" s="94"/>
      <c r="BD424" s="94"/>
      <c r="BE424" s="94"/>
      <c r="BG424" s="95"/>
      <c r="BH424" s="95"/>
      <c r="BI424" s="95"/>
      <c r="BJ424" s="95"/>
      <c r="CC424" s="86"/>
    </row>
    <row r="425" spans="2:81" x14ac:dyDescent="0.25">
      <c r="B425" s="570"/>
      <c r="C425" s="570"/>
      <c r="D425" s="570"/>
      <c r="M425" s="647"/>
      <c r="N425" s="566"/>
      <c r="BB425" s="94"/>
      <c r="BC425" s="94"/>
      <c r="BD425" s="94"/>
      <c r="BE425" s="94"/>
      <c r="BG425" s="95"/>
      <c r="BH425" s="95"/>
      <c r="BI425" s="95"/>
      <c r="BJ425" s="95"/>
      <c r="CC425" s="86"/>
    </row>
    <row r="426" spans="2:81" x14ac:dyDescent="0.25">
      <c r="B426" s="570"/>
      <c r="C426" s="570"/>
      <c r="D426" s="570"/>
      <c r="M426" s="647"/>
      <c r="N426" s="566"/>
      <c r="BB426" s="94"/>
      <c r="BC426" s="94"/>
      <c r="BD426" s="94"/>
      <c r="BE426" s="94"/>
      <c r="BG426" s="95"/>
      <c r="BH426" s="95"/>
      <c r="BI426" s="95"/>
      <c r="BJ426" s="95"/>
      <c r="CC426" s="86"/>
    </row>
    <row r="427" spans="2:81" x14ac:dyDescent="0.25">
      <c r="B427" s="570"/>
      <c r="C427" s="570"/>
      <c r="D427" s="570"/>
      <c r="M427" s="647"/>
      <c r="N427" s="566"/>
      <c r="BB427" s="94"/>
      <c r="BC427" s="94"/>
      <c r="BD427" s="94"/>
      <c r="BE427" s="94"/>
      <c r="BG427" s="95"/>
      <c r="BH427" s="95"/>
      <c r="BI427" s="95"/>
      <c r="BJ427" s="95"/>
      <c r="CC427" s="86"/>
    </row>
    <row r="428" spans="2:81" x14ac:dyDescent="0.25">
      <c r="B428" s="570"/>
      <c r="C428" s="570"/>
      <c r="D428" s="570"/>
      <c r="M428" s="647"/>
      <c r="N428" s="566"/>
      <c r="BB428" s="94"/>
      <c r="BC428" s="94"/>
      <c r="BD428" s="94"/>
      <c r="BE428" s="94"/>
      <c r="BG428" s="95"/>
      <c r="BH428" s="95"/>
      <c r="BI428" s="95"/>
      <c r="BJ428" s="95"/>
      <c r="CC428" s="86"/>
    </row>
    <row r="429" spans="2:81" x14ac:dyDescent="0.25">
      <c r="B429" s="570"/>
      <c r="C429" s="570"/>
      <c r="D429" s="570"/>
      <c r="M429" s="647"/>
      <c r="N429" s="566"/>
      <c r="BB429" s="94"/>
      <c r="BC429" s="94"/>
      <c r="BD429" s="94"/>
      <c r="BE429" s="94"/>
      <c r="BG429" s="95"/>
      <c r="BH429" s="95"/>
      <c r="BI429" s="95"/>
      <c r="BJ429" s="95"/>
      <c r="CC429" s="86"/>
    </row>
    <row r="430" spans="2:81" x14ac:dyDescent="0.25">
      <c r="B430" s="570"/>
      <c r="C430" s="570"/>
      <c r="D430" s="570"/>
      <c r="M430" s="647"/>
      <c r="N430" s="566"/>
      <c r="BB430" s="94"/>
      <c r="BC430" s="94"/>
      <c r="BD430" s="94"/>
      <c r="BE430" s="94"/>
      <c r="BG430" s="95"/>
      <c r="BH430" s="95"/>
      <c r="BI430" s="95"/>
      <c r="BJ430" s="95"/>
      <c r="CC430" s="86"/>
    </row>
    <row r="431" spans="2:81" x14ac:dyDescent="0.25">
      <c r="B431" s="570"/>
      <c r="C431" s="570"/>
      <c r="D431" s="570"/>
      <c r="M431" s="647"/>
      <c r="N431" s="566"/>
      <c r="BB431" s="94"/>
      <c r="BC431" s="94"/>
      <c r="BD431" s="94"/>
      <c r="BE431" s="94"/>
      <c r="BG431" s="95"/>
      <c r="BH431" s="95"/>
      <c r="BI431" s="95"/>
      <c r="BJ431" s="95"/>
      <c r="CC431" s="86"/>
    </row>
    <row r="432" spans="2:81" x14ac:dyDescent="0.25">
      <c r="B432" s="570"/>
      <c r="C432" s="570"/>
      <c r="D432" s="570"/>
      <c r="M432" s="647"/>
      <c r="N432" s="566"/>
      <c r="BB432" s="94"/>
      <c r="BC432" s="94"/>
      <c r="BD432" s="94"/>
      <c r="BE432" s="94"/>
      <c r="BG432" s="95"/>
      <c r="BH432" s="95"/>
      <c r="BI432" s="95"/>
      <c r="BJ432" s="95"/>
      <c r="CC432" s="86"/>
    </row>
    <row r="433" spans="2:81" x14ac:dyDescent="0.25">
      <c r="B433" s="570"/>
      <c r="C433" s="570"/>
      <c r="D433" s="570"/>
      <c r="M433" s="647"/>
      <c r="N433" s="566"/>
      <c r="BB433" s="94"/>
      <c r="BC433" s="94"/>
      <c r="BD433" s="94"/>
      <c r="BE433" s="94"/>
      <c r="BG433" s="95"/>
      <c r="BH433" s="95"/>
      <c r="BI433" s="95"/>
      <c r="BJ433" s="95"/>
      <c r="CC433" s="86"/>
    </row>
    <row r="434" spans="2:81" x14ac:dyDescent="0.25">
      <c r="B434" s="570"/>
      <c r="C434" s="570"/>
      <c r="M434" s="647"/>
      <c r="N434" s="566"/>
      <c r="BB434" s="94"/>
      <c r="BC434" s="94"/>
      <c r="BD434" s="94"/>
      <c r="BE434" s="94"/>
      <c r="BG434" s="95"/>
      <c r="BH434" s="95"/>
      <c r="BI434" s="95"/>
      <c r="BJ434" s="95"/>
      <c r="CC434" s="86"/>
    </row>
    <row r="435" spans="2:81" x14ac:dyDescent="0.25">
      <c r="B435" s="570"/>
      <c r="C435" s="570"/>
      <c r="D435" s="570"/>
      <c r="M435" s="647"/>
      <c r="N435" s="566"/>
      <c r="BB435" s="94"/>
      <c r="BC435" s="94"/>
      <c r="BD435" s="94"/>
      <c r="BE435" s="94"/>
      <c r="BG435" s="95"/>
      <c r="BH435" s="95"/>
      <c r="BI435" s="95"/>
      <c r="BJ435" s="95"/>
      <c r="CC435" s="86"/>
    </row>
    <row r="436" spans="2:81" x14ac:dyDescent="0.25">
      <c r="B436" s="570"/>
      <c r="C436" s="570"/>
      <c r="D436" s="570"/>
      <c r="M436" s="647"/>
      <c r="N436" s="566"/>
      <c r="BB436" s="94"/>
      <c r="BC436" s="94"/>
      <c r="BD436" s="94"/>
      <c r="BE436" s="94"/>
      <c r="BG436" s="95"/>
      <c r="BH436" s="95"/>
      <c r="BI436" s="95"/>
      <c r="BJ436" s="95"/>
      <c r="CC436" s="86"/>
    </row>
    <row r="437" spans="2:81" x14ac:dyDescent="0.25">
      <c r="B437" s="570"/>
      <c r="C437" s="570"/>
      <c r="D437" s="570"/>
      <c r="M437" s="647"/>
      <c r="N437" s="566"/>
      <c r="BB437" s="94"/>
      <c r="BC437" s="94"/>
      <c r="BD437" s="94"/>
      <c r="BE437" s="94"/>
      <c r="BG437" s="95"/>
      <c r="BH437" s="95"/>
      <c r="BI437" s="95"/>
      <c r="BJ437" s="95"/>
      <c r="CC437" s="86"/>
    </row>
    <row r="438" spans="2:81" x14ac:dyDescent="0.25">
      <c r="B438" s="570"/>
      <c r="C438" s="570"/>
      <c r="D438" s="570"/>
      <c r="M438" s="647"/>
      <c r="N438" s="566"/>
      <c r="BB438" s="94"/>
      <c r="BC438" s="94"/>
      <c r="BD438" s="94"/>
      <c r="BE438" s="94"/>
      <c r="BG438" s="95"/>
      <c r="BH438" s="95"/>
      <c r="BI438" s="95"/>
      <c r="BJ438" s="95"/>
    </row>
    <row r="439" spans="2:81" x14ac:dyDescent="0.25">
      <c r="B439" s="570"/>
      <c r="C439" s="570"/>
      <c r="D439" s="570"/>
      <c r="M439" s="647"/>
      <c r="N439" s="566"/>
      <c r="BB439" s="94"/>
      <c r="BC439" s="94"/>
      <c r="BD439" s="94"/>
      <c r="BE439" s="94"/>
      <c r="BG439" s="95"/>
      <c r="BH439" s="95"/>
      <c r="BI439" s="95"/>
      <c r="BJ439" s="95"/>
    </row>
    <row r="440" spans="2:81" x14ac:dyDescent="0.25">
      <c r="B440" s="570"/>
      <c r="C440" s="570"/>
      <c r="D440" s="570"/>
      <c r="M440" s="647"/>
      <c r="N440" s="566"/>
      <c r="BB440" s="94"/>
      <c r="BC440" s="94"/>
      <c r="BD440" s="94"/>
      <c r="BE440" s="94"/>
      <c r="BG440" s="95"/>
      <c r="BH440" s="95"/>
      <c r="BI440" s="95"/>
      <c r="BJ440" s="95"/>
    </row>
    <row r="441" spans="2:81" x14ac:dyDescent="0.25">
      <c r="B441" s="570"/>
      <c r="C441" s="570"/>
      <c r="D441" s="570"/>
      <c r="M441" s="647"/>
      <c r="N441" s="566"/>
      <c r="BB441" s="94"/>
      <c r="BC441" s="94"/>
      <c r="BD441" s="94"/>
      <c r="BE441" s="94"/>
      <c r="BG441" s="95"/>
      <c r="BH441" s="95"/>
      <c r="BI441" s="95"/>
      <c r="BJ441" s="95"/>
    </row>
    <row r="442" spans="2:81" x14ac:dyDescent="0.25">
      <c r="B442" s="570"/>
      <c r="C442" s="570"/>
      <c r="D442" s="570"/>
      <c r="M442" s="647"/>
      <c r="N442" s="566"/>
      <c r="BB442" s="94"/>
      <c r="BC442" s="94"/>
      <c r="BD442" s="94"/>
      <c r="BE442" s="94"/>
      <c r="BG442" s="95"/>
      <c r="BH442" s="95"/>
      <c r="BI442" s="95"/>
      <c r="BJ442" s="95"/>
    </row>
    <row r="443" spans="2:81" x14ac:dyDescent="0.25">
      <c r="B443" s="570"/>
      <c r="C443" s="570"/>
      <c r="D443" s="570"/>
      <c r="M443" s="647"/>
      <c r="N443" s="566"/>
      <c r="BB443" s="94"/>
      <c r="BC443" s="94"/>
      <c r="BD443" s="94"/>
      <c r="BE443" s="94"/>
      <c r="BG443" s="95"/>
      <c r="BH443" s="95"/>
      <c r="BI443" s="95"/>
      <c r="BJ443" s="95"/>
    </row>
    <row r="444" spans="2:81" x14ac:dyDescent="0.25">
      <c r="B444" s="570"/>
      <c r="C444" s="570"/>
      <c r="D444" s="570"/>
      <c r="M444" s="647"/>
      <c r="N444" s="566"/>
      <c r="BB444" s="94"/>
      <c r="BC444" s="94"/>
      <c r="BD444" s="94"/>
      <c r="BE444" s="94"/>
      <c r="BG444" s="95"/>
      <c r="BH444" s="95"/>
      <c r="BI444" s="95"/>
      <c r="BJ444" s="95"/>
    </row>
    <row r="445" spans="2:81" x14ac:dyDescent="0.25">
      <c r="B445" s="570"/>
      <c r="C445" s="570"/>
      <c r="D445" s="570"/>
      <c r="M445" s="647"/>
      <c r="N445" s="566"/>
      <c r="BB445" s="94"/>
      <c r="BC445" s="94"/>
      <c r="BD445" s="94"/>
      <c r="BE445" s="94"/>
      <c r="BG445" s="95"/>
      <c r="BH445" s="95"/>
      <c r="BI445" s="95"/>
      <c r="BJ445" s="95"/>
    </row>
    <row r="446" spans="2:81" x14ac:dyDescent="0.25">
      <c r="B446" s="570"/>
      <c r="C446" s="570"/>
      <c r="D446" s="570"/>
      <c r="M446" s="647"/>
      <c r="N446" s="566"/>
      <c r="BB446" s="94"/>
      <c r="BC446" s="94"/>
      <c r="BD446" s="94"/>
      <c r="BE446" s="94"/>
      <c r="BG446" s="95"/>
      <c r="BH446" s="95"/>
      <c r="BI446" s="95"/>
      <c r="BJ446" s="95"/>
    </row>
    <row r="447" spans="2:81" x14ac:dyDescent="0.25">
      <c r="B447" s="570"/>
      <c r="C447" s="570"/>
      <c r="D447" s="570"/>
      <c r="M447" s="647"/>
      <c r="N447" s="566"/>
      <c r="BB447" s="94"/>
      <c r="BC447" s="94"/>
      <c r="BD447" s="94"/>
      <c r="BE447" s="94"/>
      <c r="BG447" s="95"/>
      <c r="BH447" s="95"/>
      <c r="BI447" s="95"/>
      <c r="BJ447" s="95"/>
    </row>
    <row r="448" spans="2:81" x14ac:dyDescent="0.25">
      <c r="B448" s="570"/>
      <c r="C448" s="570"/>
      <c r="D448" s="570"/>
      <c r="M448" s="647"/>
      <c r="N448" s="566"/>
      <c r="BB448" s="94"/>
      <c r="BC448" s="94"/>
      <c r="BD448" s="94"/>
      <c r="BE448" s="94"/>
      <c r="BG448" s="95"/>
      <c r="BH448" s="95"/>
      <c r="BI448" s="95"/>
      <c r="BJ448" s="95"/>
    </row>
    <row r="449" spans="2:62" x14ac:dyDescent="0.25">
      <c r="B449" s="570"/>
      <c r="C449" s="570"/>
      <c r="D449" s="570"/>
      <c r="M449" s="647"/>
      <c r="N449" s="566"/>
      <c r="BB449" s="94"/>
      <c r="BC449" s="94"/>
      <c r="BD449" s="94"/>
      <c r="BE449" s="94"/>
      <c r="BG449" s="95"/>
      <c r="BH449" s="95"/>
      <c r="BI449" s="95"/>
      <c r="BJ449" s="95"/>
    </row>
    <row r="450" spans="2:62" x14ac:dyDescent="0.25">
      <c r="B450" s="570"/>
      <c r="C450" s="570"/>
      <c r="D450" s="570"/>
      <c r="M450" s="647"/>
      <c r="N450" s="566"/>
      <c r="BB450" s="94"/>
      <c r="BC450" s="94"/>
      <c r="BD450" s="94"/>
      <c r="BE450" s="94"/>
      <c r="BG450" s="95"/>
      <c r="BH450" s="95"/>
      <c r="BI450" s="95"/>
      <c r="BJ450" s="95"/>
    </row>
    <row r="451" spans="2:62" x14ac:dyDescent="0.25">
      <c r="B451" s="570"/>
      <c r="C451" s="570"/>
      <c r="D451" s="570"/>
      <c r="M451" s="647"/>
      <c r="N451" s="566"/>
      <c r="BB451" s="94"/>
      <c r="BC451" s="94"/>
      <c r="BD451" s="94"/>
      <c r="BE451" s="94"/>
      <c r="BG451" s="95"/>
      <c r="BH451" s="95"/>
      <c r="BI451" s="95"/>
      <c r="BJ451" s="95"/>
    </row>
    <row r="452" spans="2:62" x14ac:dyDescent="0.25">
      <c r="B452" s="570"/>
      <c r="C452" s="570"/>
      <c r="D452" s="570"/>
      <c r="M452" s="647"/>
      <c r="N452" s="566"/>
      <c r="BB452" s="94"/>
      <c r="BC452" s="94"/>
      <c r="BD452" s="94"/>
      <c r="BE452" s="94"/>
      <c r="BG452" s="95"/>
      <c r="BH452" s="95"/>
      <c r="BI452" s="95"/>
      <c r="BJ452" s="95"/>
    </row>
    <row r="453" spans="2:62" x14ac:dyDescent="0.25">
      <c r="B453" s="570"/>
      <c r="C453" s="570"/>
      <c r="D453" s="570"/>
      <c r="M453" s="647"/>
      <c r="N453" s="566"/>
      <c r="BB453" s="94"/>
      <c r="BC453" s="94"/>
      <c r="BD453" s="94"/>
      <c r="BE453" s="94"/>
      <c r="BG453" s="95"/>
      <c r="BH453" s="95"/>
      <c r="BI453" s="95"/>
      <c r="BJ453" s="95"/>
    </row>
    <row r="454" spans="2:62" x14ac:dyDescent="0.25">
      <c r="B454" s="570"/>
      <c r="C454" s="570"/>
      <c r="D454" s="570"/>
      <c r="M454" s="647"/>
      <c r="N454" s="566"/>
      <c r="BB454" s="94"/>
      <c r="BC454" s="94"/>
      <c r="BD454" s="94"/>
      <c r="BE454" s="94"/>
      <c r="BG454" s="95"/>
      <c r="BH454" s="95"/>
      <c r="BI454" s="95"/>
      <c r="BJ454" s="95"/>
    </row>
    <row r="455" spans="2:62" x14ac:dyDescent="0.25">
      <c r="B455" s="570"/>
      <c r="C455" s="570"/>
      <c r="D455" s="570"/>
      <c r="M455" s="647"/>
      <c r="N455" s="566"/>
      <c r="BB455" s="94"/>
      <c r="BC455" s="94"/>
      <c r="BD455" s="94"/>
      <c r="BE455" s="94"/>
      <c r="BG455" s="95"/>
      <c r="BH455" s="95"/>
      <c r="BI455" s="95"/>
      <c r="BJ455" s="95"/>
    </row>
    <row r="456" spans="2:62" x14ac:dyDescent="0.25">
      <c r="B456" s="570"/>
      <c r="C456" s="570"/>
      <c r="D456" s="570"/>
      <c r="M456" s="647"/>
      <c r="N456" s="566"/>
      <c r="BB456" s="94"/>
      <c r="BC456" s="94"/>
      <c r="BD456" s="94"/>
      <c r="BE456" s="94"/>
      <c r="BG456" s="95"/>
      <c r="BH456" s="95"/>
      <c r="BI456" s="95"/>
      <c r="BJ456" s="95"/>
    </row>
    <row r="457" spans="2:62" x14ac:dyDescent="0.25">
      <c r="B457" s="570"/>
      <c r="C457" s="570"/>
      <c r="D457" s="570"/>
      <c r="M457" s="647"/>
      <c r="N457" s="566"/>
      <c r="BB457" s="94"/>
      <c r="BC457" s="94"/>
      <c r="BD457" s="94"/>
      <c r="BE457" s="94"/>
      <c r="BG457" s="95"/>
      <c r="BH457" s="95"/>
      <c r="BI457" s="95"/>
      <c r="BJ457" s="95"/>
    </row>
    <row r="458" spans="2:62" x14ac:dyDescent="0.25">
      <c r="B458" s="570"/>
      <c r="C458" s="570"/>
      <c r="D458" s="570"/>
      <c r="M458" s="647"/>
      <c r="N458" s="566"/>
      <c r="BB458" s="94"/>
      <c r="BC458" s="94"/>
      <c r="BD458" s="94"/>
      <c r="BE458" s="94"/>
      <c r="BG458" s="95"/>
      <c r="BH458" s="95"/>
      <c r="BI458" s="95"/>
      <c r="BJ458" s="95"/>
    </row>
    <row r="459" spans="2:62" x14ac:dyDescent="0.25">
      <c r="B459" s="570"/>
      <c r="C459" s="570"/>
      <c r="D459" s="570"/>
      <c r="M459" s="647"/>
      <c r="N459" s="566"/>
      <c r="BB459" s="94"/>
      <c r="BC459" s="94"/>
      <c r="BD459" s="94"/>
      <c r="BE459" s="94"/>
      <c r="BG459" s="95"/>
      <c r="BH459" s="95"/>
      <c r="BI459" s="95"/>
      <c r="BJ459" s="95"/>
    </row>
    <row r="460" spans="2:62" x14ac:dyDescent="0.25">
      <c r="B460" s="570"/>
      <c r="C460" s="570"/>
      <c r="D460" s="570"/>
      <c r="M460" s="647"/>
      <c r="N460" s="566"/>
      <c r="BB460" s="94"/>
      <c r="BC460" s="94"/>
      <c r="BD460" s="94"/>
      <c r="BE460" s="94"/>
      <c r="BG460" s="95"/>
      <c r="BH460" s="95"/>
      <c r="BI460" s="95"/>
      <c r="BJ460" s="95"/>
    </row>
    <row r="461" spans="2:62" x14ac:dyDescent="0.25">
      <c r="B461" s="570"/>
      <c r="C461" s="570"/>
      <c r="D461" s="570"/>
      <c r="M461" s="647"/>
      <c r="N461" s="566"/>
      <c r="BB461" s="94"/>
      <c r="BC461" s="94"/>
      <c r="BD461" s="94"/>
      <c r="BE461" s="94"/>
      <c r="BG461" s="95"/>
      <c r="BH461" s="95"/>
      <c r="BI461" s="95"/>
      <c r="BJ461" s="95"/>
    </row>
    <row r="462" spans="2:62" x14ac:dyDescent="0.25">
      <c r="B462" s="570"/>
      <c r="C462" s="570"/>
      <c r="D462" s="570"/>
      <c r="M462" s="647"/>
      <c r="N462" s="566"/>
      <c r="BB462" s="94"/>
      <c r="BC462" s="94"/>
      <c r="BD462" s="94"/>
      <c r="BE462" s="94"/>
      <c r="BG462" s="95"/>
      <c r="BH462" s="95"/>
      <c r="BI462" s="95"/>
      <c r="BJ462" s="95"/>
    </row>
    <row r="463" spans="2:62" x14ac:dyDescent="0.25">
      <c r="B463" s="570"/>
      <c r="C463" s="570"/>
      <c r="D463" s="570"/>
      <c r="M463" s="647"/>
      <c r="N463" s="566"/>
    </row>
    <row r="464" spans="2:62" x14ac:dyDescent="0.25">
      <c r="B464" s="570"/>
      <c r="C464" s="570"/>
      <c r="D464" s="570"/>
      <c r="M464" s="647"/>
      <c r="N464" s="566"/>
    </row>
    <row r="465" spans="2:14" x14ac:dyDescent="0.25">
      <c r="B465" s="570"/>
      <c r="C465" s="570"/>
      <c r="D465" s="570"/>
      <c r="M465" s="647"/>
      <c r="N465" s="566"/>
    </row>
    <row r="466" spans="2:14" x14ac:dyDescent="0.25">
      <c r="B466" s="570"/>
      <c r="C466" s="570"/>
      <c r="D466" s="570"/>
      <c r="M466" s="647"/>
      <c r="N466" s="566"/>
    </row>
    <row r="467" spans="2:14" x14ac:dyDescent="0.25">
      <c r="B467" s="570"/>
      <c r="C467" s="570"/>
      <c r="D467" s="570"/>
      <c r="M467" s="647"/>
      <c r="N467" s="566"/>
    </row>
    <row r="468" spans="2:14" x14ac:dyDescent="0.25">
      <c r="B468" s="570"/>
      <c r="C468" s="570"/>
      <c r="D468" s="570"/>
      <c r="M468" s="647"/>
      <c r="N468" s="566"/>
    </row>
    <row r="469" spans="2:14" x14ac:dyDescent="0.25">
      <c r="B469" s="570"/>
      <c r="C469" s="570"/>
      <c r="D469" s="570"/>
      <c r="M469" s="647"/>
      <c r="N469" s="566"/>
    </row>
    <row r="470" spans="2:14" x14ac:dyDescent="0.25">
      <c r="B470" s="570"/>
      <c r="C470" s="570"/>
      <c r="D470" s="570"/>
      <c r="M470" s="647"/>
      <c r="N470" s="566"/>
    </row>
    <row r="471" spans="2:14" x14ac:dyDescent="0.25">
      <c r="B471" s="570"/>
      <c r="C471" s="570"/>
      <c r="D471" s="570"/>
      <c r="M471" s="647"/>
      <c r="N471" s="566"/>
    </row>
    <row r="472" spans="2:14" x14ac:dyDescent="0.25">
      <c r="M472" s="647"/>
      <c r="N472" s="566"/>
    </row>
    <row r="473" spans="2:14" x14ac:dyDescent="0.25">
      <c r="M473" s="647"/>
      <c r="N473" s="566"/>
    </row>
    <row r="474" spans="2:14" x14ac:dyDescent="0.25">
      <c r="M474" s="647"/>
      <c r="N474" s="566"/>
    </row>
    <row r="475" spans="2:14" x14ac:dyDescent="0.25">
      <c r="M475" s="647"/>
      <c r="N475" s="566"/>
    </row>
    <row r="476" spans="2:14" x14ac:dyDescent="0.25">
      <c r="M476" s="647"/>
      <c r="N476" s="566"/>
    </row>
    <row r="477" spans="2:14" x14ac:dyDescent="0.25">
      <c r="M477" s="647"/>
      <c r="N477" s="566"/>
    </row>
    <row r="478" spans="2:14" x14ac:dyDescent="0.25">
      <c r="M478" s="647"/>
      <c r="N478" s="566"/>
    </row>
    <row r="479" spans="2:14" x14ac:dyDescent="0.25">
      <c r="M479" s="647"/>
      <c r="N479" s="566"/>
    </row>
    <row r="480" spans="2:14" x14ac:dyDescent="0.25">
      <c r="M480" s="647"/>
      <c r="N480" s="566"/>
    </row>
    <row r="481" spans="13:14" x14ac:dyDescent="0.25">
      <c r="M481" s="647"/>
      <c r="N481" s="566"/>
    </row>
    <row r="482" spans="13:14" x14ac:dyDescent="0.25">
      <c r="M482" s="647"/>
      <c r="N482" s="566"/>
    </row>
    <row r="483" spans="13:14" x14ac:dyDescent="0.25">
      <c r="M483" s="647"/>
      <c r="N483" s="566"/>
    </row>
    <row r="484" spans="13:14" x14ac:dyDescent="0.25">
      <c r="M484" s="647"/>
      <c r="N484" s="566"/>
    </row>
    <row r="485" spans="13:14" x14ac:dyDescent="0.25">
      <c r="M485" s="647"/>
      <c r="N485" s="566"/>
    </row>
    <row r="486" spans="13:14" x14ac:dyDescent="0.25">
      <c r="M486" s="647"/>
      <c r="N486" s="566"/>
    </row>
    <row r="487" spans="13:14" x14ac:dyDescent="0.25">
      <c r="M487" s="647"/>
      <c r="N487" s="566"/>
    </row>
    <row r="488" spans="13:14" x14ac:dyDescent="0.25">
      <c r="M488" s="647"/>
      <c r="N488" s="566"/>
    </row>
    <row r="489" spans="13:14" x14ac:dyDescent="0.25">
      <c r="M489" s="647"/>
      <c r="N489" s="566"/>
    </row>
    <row r="490" spans="13:14" x14ac:dyDescent="0.25">
      <c r="M490" s="647"/>
      <c r="N490" s="566"/>
    </row>
    <row r="491" spans="13:14" x14ac:dyDescent="0.25">
      <c r="M491" s="647"/>
      <c r="N491" s="566"/>
    </row>
    <row r="492" spans="13:14" x14ac:dyDescent="0.25">
      <c r="M492" s="647"/>
      <c r="N492" s="566"/>
    </row>
    <row r="493" spans="13:14" x14ac:dyDescent="0.25">
      <c r="M493" s="647"/>
      <c r="N493" s="566"/>
    </row>
    <row r="494" spans="13:14" x14ac:dyDescent="0.25">
      <c r="M494" s="647"/>
      <c r="N494" s="566"/>
    </row>
    <row r="495" spans="13:14" x14ac:dyDescent="0.25">
      <c r="M495" s="647"/>
      <c r="N495" s="566"/>
    </row>
    <row r="496" spans="13:14" x14ac:dyDescent="0.25">
      <c r="M496" s="647"/>
      <c r="N496" s="566"/>
    </row>
    <row r="497" spans="13:14" x14ac:dyDescent="0.25">
      <c r="M497" s="647"/>
      <c r="N497" s="566"/>
    </row>
    <row r="498" spans="13:14" x14ac:dyDescent="0.25">
      <c r="M498" s="647"/>
      <c r="N498" s="566"/>
    </row>
    <row r="499" spans="13:14" x14ac:dyDescent="0.25">
      <c r="M499" s="647"/>
      <c r="N499" s="566"/>
    </row>
    <row r="500" spans="13:14" x14ac:dyDescent="0.25">
      <c r="M500" s="647"/>
      <c r="N500" s="566"/>
    </row>
    <row r="501" spans="13:14" x14ac:dyDescent="0.25">
      <c r="M501" s="647"/>
      <c r="N501" s="566"/>
    </row>
    <row r="502" spans="13:14" x14ac:dyDescent="0.25">
      <c r="M502" s="647"/>
      <c r="N502" s="566"/>
    </row>
    <row r="503" spans="13:14" x14ac:dyDescent="0.25">
      <c r="M503" s="647"/>
      <c r="N503" s="566"/>
    </row>
    <row r="504" spans="13:14" x14ac:dyDescent="0.25">
      <c r="M504" s="647"/>
      <c r="N504" s="566"/>
    </row>
    <row r="505" spans="13:14" x14ac:dyDescent="0.25">
      <c r="M505" s="647"/>
      <c r="N505" s="566"/>
    </row>
    <row r="506" spans="13:14" x14ac:dyDescent="0.25">
      <c r="M506" s="647"/>
      <c r="N506" s="566"/>
    </row>
    <row r="507" spans="13:14" x14ac:dyDescent="0.25">
      <c r="M507" s="647"/>
      <c r="N507" s="566"/>
    </row>
    <row r="508" spans="13:14" x14ac:dyDescent="0.25">
      <c r="M508" s="647"/>
      <c r="N508" s="566"/>
    </row>
    <row r="509" spans="13:14" x14ac:dyDescent="0.25">
      <c r="M509" s="647"/>
      <c r="N509" s="566"/>
    </row>
    <row r="510" spans="13:14" x14ac:dyDescent="0.25">
      <c r="M510" s="647"/>
      <c r="N510" s="566"/>
    </row>
    <row r="511" spans="13:14" x14ac:dyDescent="0.25">
      <c r="M511" s="647"/>
      <c r="N511" s="566"/>
    </row>
    <row r="512" spans="13:14" x14ac:dyDescent="0.25">
      <c r="M512" s="647"/>
      <c r="N512" s="566"/>
    </row>
    <row r="513" spans="13:14" x14ac:dyDescent="0.25">
      <c r="M513" s="647"/>
      <c r="N513" s="566"/>
    </row>
    <row r="514" spans="13:14" x14ac:dyDescent="0.25">
      <c r="M514" s="647"/>
      <c r="N514" s="566"/>
    </row>
    <row r="515" spans="13:14" x14ac:dyDescent="0.25">
      <c r="M515" s="647"/>
      <c r="N515" s="566"/>
    </row>
    <row r="516" spans="13:14" x14ac:dyDescent="0.25">
      <c r="M516" s="647"/>
      <c r="N516" s="566"/>
    </row>
    <row r="517" spans="13:14" x14ac:dyDescent="0.25">
      <c r="M517" s="647"/>
      <c r="N517" s="566"/>
    </row>
    <row r="518" spans="13:14" x14ac:dyDescent="0.25">
      <c r="M518" s="647"/>
      <c r="N518" s="566"/>
    </row>
    <row r="519" spans="13:14" x14ac:dyDescent="0.25">
      <c r="M519" s="647"/>
      <c r="N519" s="566"/>
    </row>
    <row r="520" spans="13:14" x14ac:dyDescent="0.25">
      <c r="M520" s="647"/>
      <c r="N520" s="566"/>
    </row>
    <row r="521" spans="13:14" x14ac:dyDescent="0.25">
      <c r="M521" s="647"/>
      <c r="N521" s="566"/>
    </row>
    <row r="522" spans="13:14" x14ac:dyDescent="0.25">
      <c r="M522" s="647"/>
      <c r="N522" s="566"/>
    </row>
    <row r="523" spans="13:14" x14ac:dyDescent="0.25">
      <c r="M523" s="647"/>
      <c r="N523" s="566"/>
    </row>
    <row r="524" spans="13:14" x14ac:dyDescent="0.25">
      <c r="M524" s="647"/>
      <c r="N524" s="566"/>
    </row>
    <row r="525" spans="13:14" x14ac:dyDescent="0.25">
      <c r="M525" s="647"/>
      <c r="N525" s="566"/>
    </row>
    <row r="526" spans="13:14" x14ac:dyDescent="0.25">
      <c r="M526" s="647"/>
      <c r="N526" s="566"/>
    </row>
    <row r="527" spans="13:14" x14ac:dyDescent="0.25">
      <c r="M527" s="647"/>
      <c r="N527" s="566"/>
    </row>
    <row r="528" spans="13:14" x14ac:dyDescent="0.25">
      <c r="M528" s="647"/>
      <c r="N528" s="566"/>
    </row>
    <row r="529" spans="13:14" x14ac:dyDescent="0.25">
      <c r="M529" s="647"/>
      <c r="N529" s="566"/>
    </row>
    <row r="530" spans="13:14" x14ac:dyDescent="0.25">
      <c r="M530" s="647"/>
      <c r="N530" s="566"/>
    </row>
    <row r="531" spans="13:14" x14ac:dyDescent="0.25">
      <c r="M531" s="647"/>
      <c r="N531" s="566"/>
    </row>
    <row r="532" spans="13:14" x14ac:dyDescent="0.25">
      <c r="M532" s="647"/>
      <c r="N532" s="566"/>
    </row>
    <row r="533" spans="13:14" x14ac:dyDescent="0.25">
      <c r="M533" s="647"/>
      <c r="N533" s="566"/>
    </row>
    <row r="534" spans="13:14" x14ac:dyDescent="0.25">
      <c r="M534" s="647"/>
      <c r="N534" s="566"/>
    </row>
    <row r="535" spans="13:14" x14ac:dyDescent="0.25">
      <c r="M535" s="647"/>
      <c r="N535" s="566"/>
    </row>
    <row r="536" spans="13:14" x14ac:dyDescent="0.25">
      <c r="M536" s="647"/>
      <c r="N536" s="566"/>
    </row>
    <row r="537" spans="13:14" x14ac:dyDescent="0.25">
      <c r="M537" s="647"/>
      <c r="N537" s="566"/>
    </row>
    <row r="538" spans="13:14" x14ac:dyDescent="0.25">
      <c r="M538" s="647"/>
      <c r="N538" s="566"/>
    </row>
    <row r="539" spans="13:14" x14ac:dyDescent="0.25">
      <c r="M539" s="647"/>
      <c r="N539" s="566"/>
    </row>
    <row r="540" spans="13:14" x14ac:dyDescent="0.25">
      <c r="M540" s="647"/>
      <c r="N540" s="566"/>
    </row>
    <row r="541" spans="13:14" x14ac:dyDescent="0.25">
      <c r="M541" s="647"/>
      <c r="N541" s="566"/>
    </row>
    <row r="542" spans="13:14" x14ac:dyDescent="0.25">
      <c r="M542" s="647"/>
      <c r="N542" s="566"/>
    </row>
    <row r="543" spans="13:14" x14ac:dyDescent="0.25">
      <c r="M543" s="647"/>
      <c r="N543" s="566"/>
    </row>
    <row r="544" spans="13:14" x14ac:dyDescent="0.25">
      <c r="M544" s="647"/>
      <c r="N544" s="566"/>
    </row>
    <row r="545" spans="13:14" x14ac:dyDescent="0.25">
      <c r="M545" s="647"/>
      <c r="N545" s="566"/>
    </row>
    <row r="546" spans="13:14" x14ac:dyDescent="0.25">
      <c r="M546" s="647"/>
      <c r="N546" s="566"/>
    </row>
    <row r="547" spans="13:14" x14ac:dyDescent="0.25">
      <c r="M547" s="647"/>
      <c r="N547" s="566"/>
    </row>
    <row r="548" spans="13:14" x14ac:dyDescent="0.25">
      <c r="M548" s="647"/>
      <c r="N548" s="566"/>
    </row>
    <row r="549" spans="13:14" x14ac:dyDescent="0.25">
      <c r="M549" s="647"/>
      <c r="N549" s="566"/>
    </row>
    <row r="550" spans="13:14" x14ac:dyDescent="0.25">
      <c r="M550" s="647"/>
      <c r="N550" s="566"/>
    </row>
    <row r="551" spans="13:14" x14ac:dyDescent="0.25">
      <c r="M551" s="647"/>
      <c r="N551" s="566"/>
    </row>
    <row r="552" spans="13:14" x14ac:dyDescent="0.25">
      <c r="M552" s="647"/>
      <c r="N552" s="566"/>
    </row>
    <row r="553" spans="13:14" x14ac:dyDescent="0.25">
      <c r="M553" s="647"/>
      <c r="N553" s="566"/>
    </row>
    <row r="554" spans="13:14" x14ac:dyDescent="0.25">
      <c r="M554" s="647"/>
      <c r="N554" s="566"/>
    </row>
    <row r="555" spans="13:14" x14ac:dyDescent="0.25">
      <c r="M555" s="647"/>
      <c r="N555" s="566"/>
    </row>
    <row r="556" spans="13:14" x14ac:dyDescent="0.25">
      <c r="M556" s="647"/>
      <c r="N556" s="566"/>
    </row>
    <row r="557" spans="13:14" x14ac:dyDescent="0.25">
      <c r="M557" s="647"/>
      <c r="N557" s="566"/>
    </row>
    <row r="558" spans="13:14" x14ac:dyDescent="0.25">
      <c r="M558" s="647"/>
      <c r="N558" s="566"/>
    </row>
    <row r="559" spans="13:14" x14ac:dyDescent="0.25">
      <c r="M559" s="647"/>
      <c r="N559" s="566"/>
    </row>
    <row r="560" spans="13:14" x14ac:dyDescent="0.25">
      <c r="M560" s="647"/>
      <c r="N560" s="566"/>
    </row>
    <row r="561" spans="13:14" x14ac:dyDescent="0.25">
      <c r="M561" s="647"/>
      <c r="N561" s="566"/>
    </row>
    <row r="562" spans="13:14" x14ac:dyDescent="0.25">
      <c r="M562" s="647"/>
      <c r="N562" s="566"/>
    </row>
    <row r="563" spans="13:14" x14ac:dyDescent="0.25">
      <c r="M563" s="647"/>
      <c r="N563" s="566"/>
    </row>
    <row r="564" spans="13:14" x14ac:dyDescent="0.25">
      <c r="M564" s="647"/>
      <c r="N564" s="566"/>
    </row>
    <row r="565" spans="13:14" x14ac:dyDescent="0.25">
      <c r="M565" s="647"/>
      <c r="N565" s="566"/>
    </row>
    <row r="566" spans="13:14" x14ac:dyDescent="0.25">
      <c r="M566" s="647"/>
      <c r="N566" s="566"/>
    </row>
    <row r="567" spans="13:14" x14ac:dyDescent="0.25">
      <c r="M567" s="647"/>
      <c r="N567" s="566"/>
    </row>
    <row r="568" spans="13:14" x14ac:dyDescent="0.25">
      <c r="M568" s="647"/>
      <c r="N568" s="566"/>
    </row>
    <row r="569" spans="13:14" x14ac:dyDescent="0.25">
      <c r="M569" s="647"/>
      <c r="N569" s="566"/>
    </row>
    <row r="570" spans="13:14" x14ac:dyDescent="0.25">
      <c r="M570" s="647"/>
      <c r="N570" s="566"/>
    </row>
    <row r="571" spans="13:14" x14ac:dyDescent="0.25">
      <c r="M571" s="647"/>
      <c r="N571" s="566"/>
    </row>
    <row r="572" spans="13:14" x14ac:dyDescent="0.25">
      <c r="M572" s="647"/>
      <c r="N572" s="566"/>
    </row>
    <row r="573" spans="13:14" x14ac:dyDescent="0.25">
      <c r="M573" s="647"/>
      <c r="N573" s="566"/>
    </row>
    <row r="574" spans="13:14" x14ac:dyDescent="0.25">
      <c r="M574" s="647"/>
      <c r="N574" s="566"/>
    </row>
    <row r="575" spans="13:14" x14ac:dyDescent="0.25">
      <c r="M575" s="647"/>
      <c r="N575" s="566"/>
    </row>
    <row r="576" spans="13:14" x14ac:dyDescent="0.25">
      <c r="M576" s="647"/>
      <c r="N576" s="566"/>
    </row>
    <row r="577" spans="13:14" x14ac:dyDescent="0.25">
      <c r="M577" s="647"/>
      <c r="N577" s="566"/>
    </row>
    <row r="578" spans="13:14" x14ac:dyDescent="0.25">
      <c r="M578" s="647"/>
      <c r="N578" s="566"/>
    </row>
    <row r="579" spans="13:14" x14ac:dyDescent="0.25">
      <c r="M579" s="647"/>
      <c r="N579" s="566"/>
    </row>
    <row r="580" spans="13:14" x14ac:dyDescent="0.25">
      <c r="M580" s="647"/>
      <c r="N580" s="566"/>
    </row>
    <row r="581" spans="13:14" x14ac:dyDescent="0.25">
      <c r="M581" s="647"/>
      <c r="N581" s="566"/>
    </row>
    <row r="582" spans="13:14" x14ac:dyDescent="0.25">
      <c r="M582" s="647"/>
      <c r="N582" s="566"/>
    </row>
    <row r="583" spans="13:14" x14ac:dyDescent="0.25">
      <c r="M583" s="647"/>
      <c r="N583" s="566"/>
    </row>
    <row r="584" spans="13:14" x14ac:dyDescent="0.25">
      <c r="M584" s="647"/>
      <c r="N584" s="566"/>
    </row>
    <row r="585" spans="13:14" x14ac:dyDescent="0.25">
      <c r="M585" s="647"/>
      <c r="N585" s="566"/>
    </row>
    <row r="586" spans="13:14" x14ac:dyDescent="0.25">
      <c r="M586" s="647"/>
      <c r="N586" s="566"/>
    </row>
    <row r="587" spans="13:14" x14ac:dyDescent="0.25">
      <c r="M587" s="647"/>
      <c r="N587" s="566"/>
    </row>
    <row r="588" spans="13:14" x14ac:dyDescent="0.25">
      <c r="M588" s="647"/>
      <c r="N588" s="566"/>
    </row>
    <row r="589" spans="13:14" x14ac:dyDescent="0.25">
      <c r="M589" s="647"/>
      <c r="N589" s="566"/>
    </row>
    <row r="590" spans="13:14" x14ac:dyDescent="0.25">
      <c r="M590" s="647"/>
      <c r="N590" s="566"/>
    </row>
    <row r="591" spans="13:14" x14ac:dyDescent="0.25">
      <c r="M591" s="647"/>
      <c r="N591" s="566"/>
    </row>
    <row r="592" spans="13:14" x14ac:dyDescent="0.25">
      <c r="M592" s="647"/>
      <c r="N592" s="566"/>
    </row>
    <row r="593" spans="13:14" x14ac:dyDescent="0.25">
      <c r="M593" s="647"/>
      <c r="N593" s="566"/>
    </row>
    <row r="594" spans="13:14" x14ac:dyDescent="0.25">
      <c r="M594" s="647"/>
      <c r="N594" s="566"/>
    </row>
    <row r="595" spans="13:14" x14ac:dyDescent="0.25">
      <c r="M595" s="647"/>
      <c r="N595" s="566"/>
    </row>
    <row r="596" spans="13:14" x14ac:dyDescent="0.25">
      <c r="M596" s="647"/>
      <c r="N596" s="566"/>
    </row>
    <row r="597" spans="13:14" x14ac:dyDescent="0.25">
      <c r="M597" s="647"/>
      <c r="N597" s="566"/>
    </row>
    <row r="598" spans="13:14" x14ac:dyDescent="0.25">
      <c r="M598" s="647"/>
      <c r="N598" s="566"/>
    </row>
    <row r="599" spans="13:14" x14ac:dyDescent="0.25">
      <c r="M599" s="647"/>
      <c r="N599" s="566"/>
    </row>
    <row r="600" spans="13:14" x14ac:dyDescent="0.25">
      <c r="M600" s="647"/>
      <c r="N600" s="566"/>
    </row>
    <row r="601" spans="13:14" x14ac:dyDescent="0.25">
      <c r="M601" s="647"/>
      <c r="N601" s="566"/>
    </row>
    <row r="602" spans="13:14" x14ac:dyDescent="0.25">
      <c r="M602" s="647"/>
      <c r="N602" s="566"/>
    </row>
    <row r="603" spans="13:14" x14ac:dyDescent="0.25">
      <c r="M603" s="647"/>
      <c r="N603" s="566"/>
    </row>
    <row r="604" spans="13:14" x14ac:dyDescent="0.25">
      <c r="M604" s="647"/>
      <c r="N604" s="566"/>
    </row>
    <row r="605" spans="13:14" x14ac:dyDescent="0.25">
      <c r="M605" s="647"/>
      <c r="N605" s="566"/>
    </row>
    <row r="606" spans="13:14" x14ac:dyDescent="0.25">
      <c r="M606" s="647"/>
      <c r="N606" s="566"/>
    </row>
    <row r="607" spans="13:14" x14ac:dyDescent="0.25">
      <c r="M607" s="647"/>
      <c r="N607" s="566"/>
    </row>
    <row r="608" spans="13:14" x14ac:dyDescent="0.25">
      <c r="M608" s="647"/>
      <c r="N608" s="566"/>
    </row>
    <row r="609" spans="13:14" x14ac:dyDescent="0.25">
      <c r="M609" s="647"/>
      <c r="N609" s="566"/>
    </row>
    <row r="610" spans="13:14" x14ac:dyDescent="0.25">
      <c r="M610" s="647"/>
      <c r="N610" s="566"/>
    </row>
    <row r="611" spans="13:14" x14ac:dyDescent="0.25">
      <c r="M611" s="647"/>
      <c r="N611" s="566"/>
    </row>
    <row r="612" spans="13:14" x14ac:dyDescent="0.25">
      <c r="M612" s="647"/>
      <c r="N612" s="566"/>
    </row>
    <row r="613" spans="13:14" x14ac:dyDescent="0.25">
      <c r="M613" s="647"/>
      <c r="N613" s="566"/>
    </row>
    <row r="614" spans="13:14" x14ac:dyDescent="0.25">
      <c r="M614" s="647"/>
      <c r="N614" s="566"/>
    </row>
    <row r="615" spans="13:14" x14ac:dyDescent="0.25">
      <c r="M615" s="647"/>
      <c r="N615" s="566"/>
    </row>
    <row r="616" spans="13:14" x14ac:dyDescent="0.25">
      <c r="M616" s="647"/>
      <c r="N616" s="566"/>
    </row>
    <row r="617" spans="13:14" x14ac:dyDescent="0.25">
      <c r="M617" s="647"/>
      <c r="N617" s="566"/>
    </row>
    <row r="618" spans="13:14" x14ac:dyDescent="0.25">
      <c r="M618" s="647"/>
      <c r="N618" s="566"/>
    </row>
    <row r="619" spans="13:14" x14ac:dyDescent="0.25">
      <c r="M619" s="647"/>
      <c r="N619" s="566"/>
    </row>
    <row r="620" spans="13:14" x14ac:dyDescent="0.25">
      <c r="M620" s="647"/>
      <c r="N620" s="566"/>
    </row>
    <row r="621" spans="13:14" x14ac:dyDescent="0.25">
      <c r="M621" s="647"/>
      <c r="N621" s="566"/>
    </row>
    <row r="622" spans="13:14" x14ac:dyDescent="0.25">
      <c r="M622" s="647"/>
      <c r="N622" s="566"/>
    </row>
    <row r="623" spans="13:14" x14ac:dyDescent="0.25">
      <c r="M623" s="647"/>
      <c r="N623" s="566"/>
    </row>
    <row r="624" spans="13:14" x14ac:dyDescent="0.25">
      <c r="M624" s="647"/>
      <c r="N624" s="566"/>
    </row>
    <row r="625" spans="13:14" x14ac:dyDescent="0.25">
      <c r="M625" s="647"/>
      <c r="N625" s="566"/>
    </row>
    <row r="626" spans="13:14" x14ac:dyDescent="0.25">
      <c r="M626" s="647"/>
      <c r="N626" s="566"/>
    </row>
    <row r="627" spans="13:14" x14ac:dyDescent="0.25">
      <c r="M627" s="647"/>
      <c r="N627" s="566"/>
    </row>
    <row r="628" spans="13:14" x14ac:dyDescent="0.25">
      <c r="M628" s="647"/>
      <c r="N628" s="566"/>
    </row>
    <row r="629" spans="13:14" x14ac:dyDescent="0.25">
      <c r="M629" s="647"/>
      <c r="N629" s="566"/>
    </row>
    <row r="630" spans="13:14" x14ac:dyDescent="0.25">
      <c r="M630" s="647"/>
      <c r="N630" s="566"/>
    </row>
    <row r="631" spans="13:14" x14ac:dyDescent="0.25">
      <c r="M631" s="647"/>
      <c r="N631" s="566"/>
    </row>
    <row r="632" spans="13:14" x14ac:dyDescent="0.25">
      <c r="M632" s="647"/>
      <c r="N632" s="566"/>
    </row>
    <row r="633" spans="13:14" x14ac:dyDescent="0.25">
      <c r="M633" s="647"/>
      <c r="N633" s="566"/>
    </row>
    <row r="634" spans="13:14" x14ac:dyDescent="0.25">
      <c r="M634" s="647"/>
      <c r="N634" s="566"/>
    </row>
    <row r="635" spans="13:14" x14ac:dyDescent="0.25">
      <c r="M635" s="647"/>
      <c r="N635" s="566"/>
    </row>
    <row r="636" spans="13:14" x14ac:dyDescent="0.25">
      <c r="M636" s="647"/>
      <c r="N636" s="566"/>
    </row>
    <row r="637" spans="13:14" x14ac:dyDescent="0.25">
      <c r="M637" s="647"/>
      <c r="N637" s="566"/>
    </row>
    <row r="638" spans="13:14" x14ac:dyDescent="0.25">
      <c r="M638" s="647"/>
      <c r="N638" s="566"/>
    </row>
    <row r="639" spans="13:14" x14ac:dyDescent="0.25">
      <c r="M639" s="647"/>
      <c r="N639" s="566"/>
    </row>
    <row r="640" spans="13:14" x14ac:dyDescent="0.25">
      <c r="M640" s="647"/>
      <c r="N640" s="566"/>
    </row>
    <row r="641" spans="13:14" x14ac:dyDescent="0.25">
      <c r="M641" s="647"/>
      <c r="N641" s="566"/>
    </row>
    <row r="642" spans="13:14" x14ac:dyDescent="0.25">
      <c r="M642" s="647"/>
      <c r="N642" s="566"/>
    </row>
    <row r="643" spans="13:14" x14ac:dyDescent="0.25">
      <c r="M643" s="647"/>
      <c r="N643" s="566"/>
    </row>
    <row r="644" spans="13:14" x14ac:dyDescent="0.25">
      <c r="M644" s="647"/>
      <c r="N644" s="566"/>
    </row>
    <row r="645" spans="13:14" x14ac:dyDescent="0.25">
      <c r="M645" s="647"/>
      <c r="N645" s="566"/>
    </row>
    <row r="646" spans="13:14" x14ac:dyDescent="0.25">
      <c r="M646" s="647"/>
      <c r="N646" s="566"/>
    </row>
    <row r="647" spans="13:14" x14ac:dyDescent="0.25">
      <c r="M647" s="647"/>
      <c r="N647" s="566"/>
    </row>
    <row r="648" spans="13:14" x14ac:dyDescent="0.25">
      <c r="M648" s="647"/>
      <c r="N648" s="566"/>
    </row>
    <row r="649" spans="13:14" x14ac:dyDescent="0.25">
      <c r="M649" s="647"/>
      <c r="N649" s="566"/>
    </row>
    <row r="650" spans="13:14" x14ac:dyDescent="0.25">
      <c r="M650" s="647"/>
      <c r="N650" s="566"/>
    </row>
    <row r="651" spans="13:14" x14ac:dyDescent="0.25">
      <c r="M651" s="647"/>
      <c r="N651" s="566"/>
    </row>
    <row r="652" spans="13:14" x14ac:dyDescent="0.25">
      <c r="M652" s="647"/>
      <c r="N652" s="566"/>
    </row>
    <row r="653" spans="13:14" x14ac:dyDescent="0.25">
      <c r="M653" s="647"/>
      <c r="N653" s="566"/>
    </row>
    <row r="654" spans="13:14" x14ac:dyDescent="0.25">
      <c r="M654" s="647"/>
      <c r="N654" s="566"/>
    </row>
    <row r="655" spans="13:14" x14ac:dyDescent="0.25">
      <c r="M655" s="647"/>
      <c r="N655" s="566"/>
    </row>
    <row r="656" spans="13:14" x14ac:dyDescent="0.25">
      <c r="M656" s="647"/>
      <c r="N656" s="566"/>
    </row>
    <row r="657" spans="13:14" x14ac:dyDescent="0.25">
      <c r="M657" s="647"/>
      <c r="N657" s="566"/>
    </row>
    <row r="658" spans="13:14" x14ac:dyDescent="0.25">
      <c r="M658" s="647"/>
      <c r="N658" s="566"/>
    </row>
    <row r="659" spans="13:14" x14ac:dyDescent="0.25">
      <c r="M659" s="647"/>
      <c r="N659" s="566"/>
    </row>
    <row r="660" spans="13:14" x14ac:dyDescent="0.25">
      <c r="M660" s="647"/>
      <c r="N660" s="566"/>
    </row>
    <row r="661" spans="13:14" x14ac:dyDescent="0.25">
      <c r="M661" s="647"/>
      <c r="N661" s="566"/>
    </row>
    <row r="662" spans="13:14" x14ac:dyDescent="0.25">
      <c r="M662" s="647"/>
      <c r="N662" s="566"/>
    </row>
    <row r="663" spans="13:14" x14ac:dyDescent="0.25">
      <c r="M663" s="647"/>
      <c r="N663" s="566"/>
    </row>
    <row r="664" spans="13:14" x14ac:dyDescent="0.25">
      <c r="M664" s="647"/>
      <c r="N664" s="566"/>
    </row>
    <row r="665" spans="13:14" x14ac:dyDescent="0.25">
      <c r="M665" s="647"/>
      <c r="N665" s="566"/>
    </row>
    <row r="666" spans="13:14" x14ac:dyDescent="0.25">
      <c r="M666" s="647"/>
      <c r="N666" s="566"/>
    </row>
    <row r="667" spans="13:14" x14ac:dyDescent="0.25">
      <c r="M667" s="647"/>
      <c r="N667" s="566"/>
    </row>
    <row r="668" spans="13:14" x14ac:dyDescent="0.25">
      <c r="M668" s="647"/>
      <c r="N668" s="566"/>
    </row>
    <row r="669" spans="13:14" x14ac:dyDescent="0.25">
      <c r="M669" s="647"/>
      <c r="N669" s="566"/>
    </row>
    <row r="670" spans="13:14" x14ac:dyDescent="0.25">
      <c r="M670" s="647"/>
      <c r="N670" s="566"/>
    </row>
    <row r="671" spans="13:14" x14ac:dyDescent="0.25">
      <c r="M671" s="647"/>
      <c r="N671" s="566"/>
    </row>
    <row r="672" spans="13:14" x14ac:dyDescent="0.25">
      <c r="M672" s="647"/>
      <c r="N672" s="566"/>
    </row>
    <row r="673" spans="13:14" x14ac:dyDescent="0.25">
      <c r="M673" s="647"/>
      <c r="N673" s="566"/>
    </row>
    <row r="674" spans="13:14" x14ac:dyDescent="0.25">
      <c r="M674" s="647"/>
      <c r="N674" s="566"/>
    </row>
    <row r="675" spans="13:14" x14ac:dyDescent="0.25">
      <c r="M675" s="647"/>
      <c r="N675" s="566"/>
    </row>
    <row r="676" spans="13:14" x14ac:dyDescent="0.25">
      <c r="M676" s="647"/>
      <c r="N676" s="566"/>
    </row>
    <row r="677" spans="13:14" x14ac:dyDescent="0.25">
      <c r="M677" s="647"/>
      <c r="N677" s="566"/>
    </row>
    <row r="678" spans="13:14" x14ac:dyDescent="0.25">
      <c r="M678" s="647"/>
      <c r="N678" s="566"/>
    </row>
    <row r="679" spans="13:14" x14ac:dyDescent="0.25">
      <c r="M679" s="647"/>
      <c r="N679" s="566"/>
    </row>
    <row r="680" spans="13:14" x14ac:dyDescent="0.25">
      <c r="M680" s="647"/>
      <c r="N680" s="566"/>
    </row>
    <row r="681" spans="13:14" x14ac:dyDescent="0.25">
      <c r="M681" s="647"/>
      <c r="N681" s="566"/>
    </row>
    <row r="682" spans="13:14" x14ac:dyDescent="0.25">
      <c r="M682" s="647"/>
      <c r="N682" s="566"/>
    </row>
    <row r="683" spans="13:14" x14ac:dyDescent="0.25">
      <c r="M683" s="647"/>
      <c r="N683" s="566"/>
    </row>
    <row r="684" spans="13:14" x14ac:dyDescent="0.25">
      <c r="M684" s="647"/>
      <c r="N684" s="566"/>
    </row>
    <row r="685" spans="13:14" x14ac:dyDescent="0.25">
      <c r="M685" s="647"/>
      <c r="N685" s="566"/>
    </row>
    <row r="686" spans="13:14" x14ac:dyDescent="0.25">
      <c r="M686" s="647"/>
      <c r="N686" s="566"/>
    </row>
    <row r="687" spans="13:14" x14ac:dyDescent="0.25">
      <c r="M687" s="647"/>
      <c r="N687" s="566"/>
    </row>
    <row r="688" spans="13:14" x14ac:dyDescent="0.25">
      <c r="M688" s="647"/>
      <c r="N688" s="566"/>
    </row>
    <row r="689" spans="13:14" x14ac:dyDescent="0.25">
      <c r="M689" s="647"/>
      <c r="N689" s="566"/>
    </row>
    <row r="690" spans="13:14" x14ac:dyDescent="0.25">
      <c r="M690" s="647"/>
      <c r="N690" s="566"/>
    </row>
    <row r="691" spans="13:14" x14ac:dyDescent="0.25">
      <c r="M691" s="647"/>
      <c r="N691" s="566"/>
    </row>
    <row r="692" spans="13:14" x14ac:dyDescent="0.25">
      <c r="M692" s="647"/>
      <c r="N692" s="566"/>
    </row>
    <row r="693" spans="13:14" x14ac:dyDescent="0.25">
      <c r="M693" s="647"/>
      <c r="N693" s="566"/>
    </row>
    <row r="694" spans="13:14" x14ac:dyDescent="0.25">
      <c r="M694" s="647"/>
      <c r="N694" s="566"/>
    </row>
    <row r="695" spans="13:14" x14ac:dyDescent="0.25">
      <c r="M695" s="647"/>
      <c r="N695" s="566"/>
    </row>
    <row r="696" spans="13:14" x14ac:dyDescent="0.25">
      <c r="M696" s="647"/>
      <c r="N696" s="566"/>
    </row>
    <row r="697" spans="13:14" x14ac:dyDescent="0.25">
      <c r="M697" s="647"/>
      <c r="N697" s="566"/>
    </row>
    <row r="698" spans="13:14" x14ac:dyDescent="0.25">
      <c r="M698" s="647"/>
      <c r="N698" s="566"/>
    </row>
    <row r="699" spans="13:14" x14ac:dyDescent="0.25">
      <c r="M699" s="647"/>
      <c r="N699" s="566"/>
    </row>
    <row r="700" spans="13:14" x14ac:dyDescent="0.25">
      <c r="M700" s="647"/>
      <c r="N700" s="566"/>
    </row>
    <row r="701" spans="13:14" x14ac:dyDescent="0.25">
      <c r="M701" s="647"/>
      <c r="N701" s="566"/>
    </row>
    <row r="702" spans="13:14" x14ac:dyDescent="0.25">
      <c r="M702" s="647"/>
      <c r="N702" s="566"/>
    </row>
    <row r="703" spans="13:14" x14ac:dyDescent="0.25">
      <c r="M703" s="647"/>
      <c r="N703" s="566"/>
    </row>
    <row r="704" spans="13:14" x14ac:dyDescent="0.25">
      <c r="M704" s="647"/>
      <c r="N704" s="566"/>
    </row>
    <row r="705" spans="13:14" x14ac:dyDescent="0.25">
      <c r="M705" s="647"/>
      <c r="N705" s="566"/>
    </row>
    <row r="706" spans="13:14" x14ac:dyDescent="0.25">
      <c r="M706" s="647"/>
      <c r="N706" s="566"/>
    </row>
    <row r="707" spans="13:14" x14ac:dyDescent="0.25">
      <c r="M707" s="647"/>
      <c r="N707" s="566"/>
    </row>
    <row r="708" spans="13:14" x14ac:dyDescent="0.25">
      <c r="M708" s="647"/>
      <c r="N708" s="566"/>
    </row>
    <row r="709" spans="13:14" x14ac:dyDescent="0.25">
      <c r="M709" s="647"/>
      <c r="N709" s="566"/>
    </row>
    <row r="710" spans="13:14" x14ac:dyDescent="0.25">
      <c r="M710" s="647"/>
      <c r="N710" s="566"/>
    </row>
    <row r="711" spans="13:14" x14ac:dyDescent="0.25">
      <c r="M711" s="647"/>
      <c r="N711" s="566"/>
    </row>
    <row r="712" spans="13:14" x14ac:dyDescent="0.25">
      <c r="M712" s="647"/>
      <c r="N712" s="566"/>
    </row>
    <row r="713" spans="13:14" x14ac:dyDescent="0.25">
      <c r="M713" s="647"/>
      <c r="N713" s="566"/>
    </row>
    <row r="714" spans="13:14" x14ac:dyDescent="0.25">
      <c r="M714" s="647"/>
      <c r="N714" s="566"/>
    </row>
    <row r="715" spans="13:14" x14ac:dyDescent="0.25">
      <c r="M715" s="647"/>
      <c r="N715" s="566"/>
    </row>
    <row r="716" spans="13:14" x14ac:dyDescent="0.25">
      <c r="M716" s="647"/>
      <c r="N716" s="566"/>
    </row>
    <row r="717" spans="13:14" x14ac:dyDescent="0.25">
      <c r="M717" s="647"/>
      <c r="N717" s="566"/>
    </row>
    <row r="718" spans="13:14" x14ac:dyDescent="0.25">
      <c r="M718" s="647"/>
      <c r="N718" s="566"/>
    </row>
    <row r="719" spans="13:14" x14ac:dyDescent="0.25">
      <c r="M719" s="647"/>
      <c r="N719" s="566"/>
    </row>
    <row r="720" spans="13:14" x14ac:dyDescent="0.25">
      <c r="M720" s="647"/>
      <c r="N720" s="566"/>
    </row>
    <row r="721" spans="13:14" x14ac:dyDescent="0.25">
      <c r="M721" s="647"/>
      <c r="N721" s="566"/>
    </row>
    <row r="722" spans="13:14" x14ac:dyDescent="0.25">
      <c r="M722" s="647"/>
      <c r="N722" s="566"/>
    </row>
    <row r="723" spans="13:14" x14ac:dyDescent="0.25">
      <c r="M723" s="647"/>
      <c r="N723" s="566"/>
    </row>
    <row r="724" spans="13:14" x14ac:dyDescent="0.25">
      <c r="M724" s="647"/>
      <c r="N724" s="566"/>
    </row>
    <row r="725" spans="13:14" x14ac:dyDescent="0.25">
      <c r="M725" s="647"/>
      <c r="N725" s="566"/>
    </row>
    <row r="726" spans="13:14" x14ac:dyDescent="0.25">
      <c r="M726" s="647"/>
      <c r="N726" s="566"/>
    </row>
    <row r="727" spans="13:14" x14ac:dyDescent="0.25">
      <c r="M727" s="647"/>
      <c r="N727" s="566"/>
    </row>
    <row r="728" spans="13:14" x14ac:dyDescent="0.25">
      <c r="M728" s="647"/>
      <c r="N728" s="566"/>
    </row>
    <row r="729" spans="13:14" x14ac:dyDescent="0.25">
      <c r="M729" s="647"/>
      <c r="N729" s="566"/>
    </row>
    <row r="730" spans="13:14" x14ac:dyDescent="0.25">
      <c r="M730" s="647"/>
      <c r="N730" s="566"/>
    </row>
    <row r="731" spans="13:14" x14ac:dyDescent="0.25">
      <c r="M731" s="647"/>
      <c r="N731" s="566"/>
    </row>
    <row r="732" spans="13:14" x14ac:dyDescent="0.25">
      <c r="M732" s="647"/>
      <c r="N732" s="566"/>
    </row>
    <row r="733" spans="13:14" x14ac:dyDescent="0.25">
      <c r="M733" s="647"/>
      <c r="N733" s="566"/>
    </row>
    <row r="734" spans="13:14" x14ac:dyDescent="0.25">
      <c r="M734" s="647"/>
      <c r="N734" s="566"/>
    </row>
    <row r="735" spans="13:14" x14ac:dyDescent="0.25">
      <c r="M735" s="647"/>
      <c r="N735" s="566"/>
    </row>
    <row r="736" spans="13:14" x14ac:dyDescent="0.25">
      <c r="M736" s="647"/>
      <c r="N736" s="566"/>
    </row>
    <row r="737" spans="13:14" x14ac:dyDescent="0.25">
      <c r="M737" s="647"/>
      <c r="N737" s="566"/>
    </row>
    <row r="738" spans="13:14" x14ac:dyDescent="0.25">
      <c r="M738" s="647"/>
      <c r="N738" s="566"/>
    </row>
    <row r="739" spans="13:14" x14ac:dyDescent="0.25">
      <c r="M739" s="647"/>
      <c r="N739" s="566"/>
    </row>
    <row r="740" spans="13:14" x14ac:dyDescent="0.25">
      <c r="M740" s="647"/>
      <c r="N740" s="566"/>
    </row>
    <row r="741" spans="13:14" x14ac:dyDescent="0.25">
      <c r="M741" s="647"/>
      <c r="N741" s="566"/>
    </row>
    <row r="742" spans="13:14" x14ac:dyDescent="0.25">
      <c r="M742" s="647"/>
      <c r="N742" s="566"/>
    </row>
    <row r="743" spans="13:14" x14ac:dyDescent="0.25">
      <c r="M743" s="647"/>
      <c r="N743" s="566"/>
    </row>
  </sheetData>
  <sheetProtection algorithmName="SHA-512" hashValue="J7OkoidSdUZiUaReJb4YI86rZcUy9koTD7u1IYSZYw4mn2FVtiSi4Tx+R8ytyHtTjKshYYRsKAZna0mNrXWs0g==" saltValue="B1l+tapw63KFGOEVG5Hj4w==" spinCount="100000" sheet="1" objects="1" scenarios="1"/>
  <autoFilter ref="A6:BT390" xr:uid="{00000000-0009-0000-0000-000005000000}">
    <sortState xmlns:xlrd2="http://schemas.microsoft.com/office/spreadsheetml/2017/richdata2" ref="A7:BT390">
      <sortCondition ref="A6:A390"/>
    </sortState>
  </autoFilter>
  <sortState xmlns:xlrd2="http://schemas.microsoft.com/office/spreadsheetml/2017/richdata2" ref="B7:BH413">
    <sortCondition ref="B7:B413"/>
  </sortState>
  <mergeCells count="43">
    <mergeCell ref="M2:V2"/>
    <mergeCell ref="W2:AF2"/>
    <mergeCell ref="AG2:AP2"/>
    <mergeCell ref="AQ2:AZ2"/>
    <mergeCell ref="BL2:BL3"/>
    <mergeCell ref="BK2:BK3"/>
    <mergeCell ref="BA1:BA2"/>
    <mergeCell ref="BB1:BE1"/>
    <mergeCell ref="BE2:BE3"/>
    <mergeCell ref="BD2:BD3"/>
    <mergeCell ref="M1:AQ1"/>
    <mergeCell ref="BC2:BC3"/>
    <mergeCell ref="BH2:BH3"/>
    <mergeCell ref="BK1:BR1"/>
    <mergeCell ref="BB2:BB3"/>
    <mergeCell ref="BM2:BM3"/>
    <mergeCell ref="CN1:CQ1"/>
    <mergeCell ref="CF1:CG1"/>
    <mergeCell ref="CK1:CM1"/>
    <mergeCell ref="BG1:BJ1"/>
    <mergeCell ref="BF1:BF2"/>
    <mergeCell ref="BG2:BG3"/>
    <mergeCell ref="BQ2:BQ3"/>
    <mergeCell ref="BI2:BI3"/>
    <mergeCell ref="BJ2:BJ3"/>
    <mergeCell ref="BR2:BR3"/>
    <mergeCell ref="BP2:BP3"/>
    <mergeCell ref="BN2:BN3"/>
    <mergeCell ref="BO2:BO3"/>
    <mergeCell ref="BT2:BT3"/>
    <mergeCell ref="B1:B3"/>
    <mergeCell ref="C1:C3"/>
    <mergeCell ref="D1:D3"/>
    <mergeCell ref="I2:I3"/>
    <mergeCell ref="H2:H3"/>
    <mergeCell ref="E1:H1"/>
    <mergeCell ref="I1:L1"/>
    <mergeCell ref="K2:K3"/>
    <mergeCell ref="L2:L3"/>
    <mergeCell ref="E2:E3"/>
    <mergeCell ref="G2:G3"/>
    <mergeCell ref="F2:F3"/>
    <mergeCell ref="J2:J3"/>
  </mergeCells>
  <phoneticPr fontId="0" type="noConversion"/>
  <printOptions gridLines="1"/>
  <pageMargins left="0.78740157480314965" right="0.78740157480314965" top="0.98425196850393704" bottom="0.98425196850393704" header="0.51181102362204722" footer="0.51181102362204722"/>
  <pageSetup paperSize="9" scale="72" orientation="landscape" r:id="rId1"/>
  <headerFooter alignWithMargins="0">
    <oddHeader xml:space="preserve">&amp;L&amp;"Arial,Fett"&amp;16Datenbasis für die Kalkulation 2023/24&amp;R&amp;12Neue Finanzierung Volksschule  </oddHeader>
    <oddFooter>&amp;L&amp;12&amp;A&amp;R&amp;12&amp;P / &amp;N</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baseColWidth="10" defaultRowHeight="12.75" x14ac:dyDescent="0.2"/>
  <sheetData/>
  <pageMargins left="0.7" right="0.7" top="0.78740157499999996" bottom="0.78740157499999996" header="0.3" footer="0.3"/>
  <customProperties>
    <customPr name="_pios_id" r:id="rId1"/>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10</vt:i4>
      </vt:variant>
    </vt:vector>
  </HeadingPairs>
  <TitlesOfParts>
    <vt:vector size="17" baseType="lpstr">
      <vt:lpstr>Anwendung</vt:lpstr>
      <vt:lpstr>Berechnungstabelle</vt:lpstr>
      <vt:lpstr>Berechnung VZE BS</vt:lpstr>
      <vt:lpstr>Berechnung VZE</vt:lpstr>
      <vt:lpstr>MR_Schlüssel</vt:lpstr>
      <vt:lpstr>Daten</vt:lpstr>
      <vt:lpstr>Tabelle1</vt:lpstr>
      <vt:lpstr>Anwendung!Druckbereich</vt:lpstr>
      <vt:lpstr>'Berechnung VZE'!Druckbereich</vt:lpstr>
      <vt:lpstr>'Berechnung VZE BS'!Druckbereich</vt:lpstr>
      <vt:lpstr>Berechnungstabelle!Druckbereich</vt:lpstr>
      <vt:lpstr>Daten!Druckbereich</vt:lpstr>
      <vt:lpstr>'Berechnung VZE'!Drucktitel</vt:lpstr>
      <vt:lpstr>'Berechnung VZE BS'!Drucktitel</vt:lpstr>
      <vt:lpstr>Berechnungstabelle!Drucktitel</vt:lpstr>
      <vt:lpstr>MR_Schlüssel!Drucktitel</vt:lpstr>
      <vt:lpstr>Daten!Sortieren</vt:lpstr>
    </vt:vector>
  </TitlesOfParts>
  <Manager>BRH</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ERZ - Projekt NFV</dc:creator>
  <cp:lastModifiedBy>Winkelmann Jacqueline, BKD-AKVB-FBS</cp:lastModifiedBy>
  <cp:lastPrinted>2024-11-06T09:29:35Z</cp:lastPrinted>
  <dcterms:created xsi:type="dcterms:W3CDTF">1996-10-14T23:33:28Z</dcterms:created>
  <dcterms:modified xsi:type="dcterms:W3CDTF">2024-11-22T13:16:27Z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MSIP_Label_74fdd986-87d9-48c6-acda-407b1ab5fef0_Enabled">
    <vt:lpwstr>true</vt:lpwstr>
  </property>
  <property fmtid="{D5CDD505-2E9C-101B-9397-08002B2CF9AE}" pid="4" name="MSIP_Label_74fdd986-87d9-48c6-acda-407b1ab5fef0_SetDate">
    <vt:lpwstr>2024-06-25T08:59:41Z</vt:lpwstr>
  </property>
  <property fmtid="{D5CDD505-2E9C-101B-9397-08002B2CF9AE}" pid="5" name="MSIP_Label_74fdd986-87d9-48c6-acda-407b1ab5fef0_Method">
    <vt:lpwstr>Standard</vt:lpwstr>
  </property>
  <property fmtid="{D5CDD505-2E9C-101B-9397-08002B2CF9AE}" pid="6" name="MSIP_Label_74fdd986-87d9-48c6-acda-407b1ab5fef0_Name">
    <vt:lpwstr>NICHT KLASSIFIZIERT</vt:lpwstr>
  </property>
  <property fmtid="{D5CDD505-2E9C-101B-9397-08002B2CF9AE}" pid="7" name="MSIP_Label_74fdd986-87d9-48c6-acda-407b1ab5fef0_SiteId">
    <vt:lpwstr>cb96f99a-a111-42d7-9f65-e111197ba4bb</vt:lpwstr>
  </property>
  <property fmtid="{D5CDD505-2E9C-101B-9397-08002B2CF9AE}" pid="8" name="MSIP_Label_74fdd986-87d9-48c6-acda-407b1ab5fef0_ActionId">
    <vt:lpwstr>9968bee3-5390-430a-8d7e-1986f86b6237</vt:lpwstr>
  </property>
  <property fmtid="{D5CDD505-2E9C-101B-9397-08002B2CF9AE}" pid="9" name="MSIP_Label_74fdd986-87d9-48c6-acda-407b1ab5fef0_ContentBits">
    <vt:lpwstr>0</vt:lpwstr>
  </property>
</Properties>
</file>